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calparks-my.sharepoint.com/personal/casey_caldwell_parks_ca_gov/Documents/Desktop/"/>
    </mc:Choice>
  </mc:AlternateContent>
  <xr:revisionPtr revIDLastSave="22" documentId="8_{41B1AC72-0AE1-4DAA-90EF-D8A1896F2271}" xr6:coauthVersionLast="47" xr6:coauthVersionMax="47" xr10:uidLastSave="{FA4B0ECB-1459-4851-97AB-392987DB166A}"/>
  <bookViews>
    <workbookView xWindow="-120" yWindow="-120" windowWidth="29040" windowHeight="15840" tabRatio="954" xr2:uid="{00000000-000D-0000-FFFF-FFFF00000000}"/>
  </bookViews>
  <sheets>
    <sheet name="Instructions" sheetId="4" r:id="rId1"/>
    <sheet name="33. BENEFITS" sheetId="3" r:id="rId2"/>
    <sheet name="33. Pg 2" sheetId="6" r:id="rId3"/>
    <sheet name="34. COSTS &amp; FUNDING" sheetId="2" r:id="rId4"/>
    <sheet name="34. Pg 2" sheetId="7" r:id="rId5"/>
    <sheet name="34. FUTURE COSTS" sheetId="11" r:id="rId6"/>
    <sheet name="35. BC RATIO" sheetId="5" r:id="rId7"/>
    <sheet name="41. MATCH" sheetId="1" r:id="rId8"/>
    <sheet name="41. Pg 2" sheetId="9" r:id="rId9"/>
    <sheet name="Applicant note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2" i="2"/>
  <c r="F13" i="2"/>
  <c r="D17" i="11"/>
  <c r="E5" i="3" l="1"/>
  <c r="E6" i="3"/>
  <c r="E7" i="3"/>
  <c r="E8" i="3"/>
  <c r="E9" i="3"/>
  <c r="E10" i="3"/>
  <c r="E11" i="3"/>
  <c r="E12" i="3"/>
  <c r="E13" i="3"/>
  <c r="C23" i="2"/>
  <c r="E16" i="1"/>
  <c r="E17" i="1"/>
  <c r="E3" i="6"/>
  <c r="E4" i="3" l="1"/>
  <c r="E5" i="6"/>
  <c r="E6" i="6"/>
  <c r="E7" i="6"/>
  <c r="E8" i="6"/>
  <c r="E9" i="6"/>
  <c r="E10" i="6"/>
  <c r="E11" i="6"/>
  <c r="E12" i="6"/>
  <c r="E13" i="6"/>
  <c r="E4" i="6"/>
  <c r="E3" i="3"/>
  <c r="E24" i="9" l="1"/>
  <c r="E25" i="9"/>
  <c r="E8" i="9"/>
  <c r="E9" i="9"/>
  <c r="E10" i="9"/>
  <c r="E11" i="9"/>
  <c r="E12" i="9"/>
  <c r="E23" i="9" l="1"/>
  <c r="E22" i="9"/>
  <c r="E21" i="9"/>
  <c r="E20" i="9"/>
  <c r="E19" i="9"/>
  <c r="E7" i="9"/>
  <c r="E6" i="9"/>
  <c r="E5" i="9"/>
  <c r="C30" i="7"/>
  <c r="F16" i="7"/>
  <c r="F15" i="7"/>
  <c r="F14" i="7"/>
  <c r="F13" i="7"/>
  <c r="F12" i="7"/>
  <c r="F11" i="7"/>
  <c r="F10" i="7"/>
  <c r="F9" i="7"/>
  <c r="F8" i="7"/>
  <c r="F7" i="7"/>
  <c r="F6" i="7"/>
  <c r="F5" i="7"/>
  <c r="E15" i="6"/>
  <c r="E28" i="9" l="1"/>
  <c r="E15" i="9"/>
  <c r="F19" i="7"/>
  <c r="F8" i="2"/>
  <c r="F9" i="2"/>
  <c r="E29" i="1" l="1"/>
  <c r="E28" i="1"/>
  <c r="E27" i="1"/>
  <c r="E26" i="1"/>
  <c r="E25" i="1"/>
  <c r="E13" i="1"/>
  <c r="E14" i="1"/>
  <c r="E15" i="1"/>
  <c r="E12" i="1"/>
  <c r="F6" i="2"/>
  <c r="F7" i="2"/>
  <c r="F10" i="2"/>
  <c r="F14" i="2"/>
  <c r="F5" i="2"/>
  <c r="E19" i="1" l="1"/>
  <c r="E21" i="1" s="1"/>
  <c r="C24" i="2" s="1"/>
  <c r="F16" i="2"/>
  <c r="F17" i="2" s="1"/>
  <c r="E31" i="1"/>
  <c r="E33" i="1" s="1"/>
  <c r="C25" i="2" s="1"/>
  <c r="D18" i="11" l="1"/>
  <c r="D19" i="11" s="1"/>
  <c r="D6" i="5" s="1"/>
  <c r="E3" i="1"/>
  <c r="E4" i="1" s="1"/>
  <c r="C29" i="2"/>
  <c r="C30" i="2" s="1"/>
  <c r="F32" i="2" s="1"/>
  <c r="E5" i="1"/>
  <c r="E15" i="3" l="1"/>
  <c r="E17" i="3" s="1"/>
  <c r="D8" i="5" l="1"/>
  <c r="D4" i="5"/>
  <c r="E6" i="1"/>
</calcChain>
</file>

<file path=xl/sharedStrings.xml><?xml version="1.0" encoding="utf-8"?>
<sst xmlns="http://schemas.openxmlformats.org/spreadsheetml/2006/main" count="260" uniqueCount="140">
  <si>
    <t>Title</t>
  </si>
  <si>
    <t>Hours</t>
  </si>
  <si>
    <t>Straight rate</t>
  </si>
  <si>
    <t>Total per employee</t>
  </si>
  <si>
    <t>Activity</t>
  </si>
  <si>
    <t>Unit of measure</t>
  </si>
  <si>
    <t>Total price</t>
  </si>
  <si>
    <t>Unit cost</t>
  </si>
  <si>
    <t># of units</t>
  </si>
  <si>
    <t>Total cost</t>
  </si>
  <si>
    <t>Describe the benefit</t>
  </si>
  <si>
    <t>Ratio of benefits to costs</t>
  </si>
  <si>
    <t>Example:</t>
  </si>
  <si>
    <t>Sediment placement</t>
  </si>
  <si>
    <t>Number of units</t>
  </si>
  <si>
    <t>Staff geologist</t>
  </si>
  <si>
    <t>Contribution &amp; unit type</t>
  </si>
  <si>
    <t>Cash contribution by local sponsor:</t>
  </si>
  <si>
    <t>1:</t>
  </si>
  <si>
    <t>2:</t>
  </si>
  <si>
    <t>3:</t>
  </si>
  <si>
    <t>4:</t>
  </si>
  <si>
    <t>5:</t>
  </si>
  <si>
    <t>6:</t>
  </si>
  <si>
    <t>7:</t>
  </si>
  <si>
    <t>8:</t>
  </si>
  <si>
    <t>9:</t>
  </si>
  <si>
    <t>10:</t>
  </si>
  <si>
    <t>11:</t>
  </si>
  <si>
    <t>12:</t>
  </si>
  <si>
    <t>Source</t>
  </si>
  <si>
    <t>Amount</t>
  </si>
  <si>
    <t>DBW grant</t>
  </si>
  <si>
    <t>Purpose / Role</t>
  </si>
  <si>
    <t>Notes / Explanation</t>
  </si>
  <si>
    <t>Item #:</t>
  </si>
  <si>
    <t>Sediment sampling &amp; analysis</t>
  </si>
  <si>
    <t>Supplemental Forms for:</t>
  </si>
  <si>
    <t>13:</t>
  </si>
  <si>
    <t>14:</t>
  </si>
  <si>
    <t>15:</t>
  </si>
  <si>
    <t>16:</t>
  </si>
  <si>
    <t>17:</t>
  </si>
  <si>
    <t>18:</t>
  </si>
  <si>
    <t>19:</t>
  </si>
  <si>
    <t>20:</t>
  </si>
  <si>
    <t>Total estimated benefits (includes page 2 if applicable):</t>
  </si>
  <si>
    <t>Grey cells indicate examples.</t>
  </si>
  <si>
    <t>Project Benefits</t>
  </si>
  <si>
    <t>Project Costs and Funding Sources</t>
  </si>
  <si>
    <t>Benefit-Cost Ratio</t>
  </si>
  <si>
    <t>Match Requirement</t>
  </si>
  <si>
    <t>Total from all sources (includes page 2 if applicable):</t>
  </si>
  <si>
    <t>Other (explain on Applicant Notes sheet)</t>
  </si>
  <si>
    <t>Applicant Notes</t>
  </si>
  <si>
    <t>If you have any questions or technical issues as you fill out this workbook, please contact Casey Caldwell</t>
  </si>
  <si>
    <t xml:space="preserve">If you have additional information to provide on Benefits, Costs and Funding </t>
  </si>
  <si>
    <t>Subtotal of estimated benefits, this page:</t>
  </si>
  <si>
    <t>Subtotal of estimated costs, this page:</t>
  </si>
  <si>
    <t>Subtotal of anticipated funding sources, this page:</t>
  </si>
  <si>
    <t>Subtotal of staff in-kind contributions, this page:</t>
  </si>
  <si>
    <t>Total staff in-kind contributions (includes page 2 if applicable):</t>
  </si>
  <si>
    <t>Grand total of match contributions by local sponsor, both cash and in-kind:</t>
  </si>
  <si>
    <t>Total estimated cost of this project phase, all sources:</t>
  </si>
  <si>
    <t>Total other in-kind contributions (includes page 2 if applicable):</t>
  </si>
  <si>
    <t>Subtotal of other in-kind contributions, this page:</t>
  </si>
  <si>
    <t>Subtotal of in-kind contributions by personnel, this page:</t>
  </si>
  <si>
    <t>Purpose</t>
  </si>
  <si>
    <t>Sand fence (unit: linear foot)</t>
  </si>
  <si>
    <t>Erosion control</t>
  </si>
  <si>
    <t>Annual value of benefit directly related to this project, including costs avoided</t>
  </si>
  <si>
    <t>Other in-kind contributions:</t>
  </si>
  <si>
    <t>Local other in-kind services (as entered in Match tab)</t>
  </si>
  <si>
    <t>Local staff in-kind services (as entered in Match tab)</t>
  </si>
  <si>
    <t>INSTRUCTIONS FOR COMPLETING THIS WORKBOOK:</t>
  </si>
  <si>
    <t>INSTRUCTIONS FOR SUBMITTAL:</t>
  </si>
  <si>
    <t>Green cells identify cells that are populated by formulas. These cannot be changed by the applicant.</t>
  </si>
  <si>
    <t>Total estimated costs of this phase (includes page 2 if applicable):</t>
  </si>
  <si>
    <t>Lump sum</t>
  </si>
  <si>
    <t>Cubic yard</t>
  </si>
  <si>
    <t>Federal cost share (if applicable)</t>
  </si>
  <si>
    <t>Percentage of nonfederal project costs covered by applicant's match contribution:</t>
  </si>
  <si>
    <t>Nonfederal costs of this project phase:</t>
  </si>
  <si>
    <t>Beach renourishment (if applicable)</t>
  </si>
  <si>
    <t>Project performance monitoring (if applicable)</t>
  </si>
  <si>
    <t>Total cost of future activities:</t>
  </si>
  <si>
    <t>Total cost of current phase:</t>
  </si>
  <si>
    <t>Total 20-year project cost:</t>
  </si>
  <si>
    <t>Routine inspection and maintenance (if applicable)</t>
  </si>
  <si>
    <t>Year(s) in which activity is expected to occur</t>
  </si>
  <si>
    <t>Remaining phases of this project through initial construction (if applicable)</t>
  </si>
  <si>
    <t>Other (as detailed on Applicant Notes page, if applicable)</t>
  </si>
  <si>
    <t>Routine inspection and maintenance</t>
  </si>
  <si>
    <t>Anticipated funding source for this activity</t>
  </si>
  <si>
    <t>Local transient occupancy tax</t>
  </si>
  <si>
    <t>Environmental and biological monitoring (if applicable)</t>
  </si>
  <si>
    <t>● If you run out of space for any item, please enter your additional information on the "Applicant Notes" tab. There is no length</t>
  </si>
  <si>
    <t>limit on what can be entered in the "Applicant Notes" tab.</t>
  </si>
  <si>
    <t>Future Costs</t>
  </si>
  <si>
    <t>Structure's remaining useful life is 10 years. Structure cannot be relocated.</t>
  </si>
  <si>
    <t>Number of years after construction, up to 20, this project would provide or protect the benefit</t>
  </si>
  <si>
    <t>Line item costs for THIS PROJECT PHASE:</t>
  </si>
  <si>
    <t>Anticipated funding sources for payment of costs of THIS PROJECT PHASE:</t>
  </si>
  <si>
    <t>Does funding from all sources (cell C30) match the total estimated costs of this phase (cell F17)?</t>
  </si>
  <si>
    <t>Mobilization and demobilization</t>
  </si>
  <si>
    <t>Local cash contribution (as entered in Match tab)</t>
  </si>
  <si>
    <t>20-year benefits must equal or exceed 20-year costs for a project to be eligible for funding under these programs.</t>
  </si>
  <si>
    <t>Sources, Benefit/Cost Ratio, and/or Match, please do so on this tab.</t>
  </si>
  <si>
    <r>
      <t xml:space="preserve">This Excel workbook contains Supplemental Forms in which grant applicants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respond to the following application Items:</t>
    </r>
  </si>
  <si>
    <t>Other (continue list on Applicant Notes sheet)</t>
  </si>
  <si>
    <t>Labor in-kind contributions:</t>
  </si>
  <si>
    <t>Future project-related activity</t>
  </si>
  <si>
    <t>Post-construction physical surveys (if applicable)</t>
  </si>
  <si>
    <t>Blue cells indicate where the grant applicant can enter data.</t>
  </si>
  <si>
    <t>Protect Sheriff's substation at A Street and First Street</t>
  </si>
  <si>
    <t>Save this workbook using any file name you wish, and upload it to the page indicated in the online (OLGA) application.</t>
  </si>
  <si>
    <t>● DBW recognizes it can be difficult to quantify certain non-cash benefits like habitat protection and environmental justice.</t>
  </si>
  <si>
    <t>However, in light of the high demand for the limited funding available for these programs, when non-cash benefits are</t>
  </si>
  <si>
    <t>proposed to justify State investment in a project, the applicant must estimate the value it assigns to those benefits.</t>
  </si>
  <si>
    <t>● "To be determined" is not an acceptable response to any item in this worksheet. Provide the best estimates you can.</t>
  </si>
  <si>
    <t>33. Project Benefits - page 1</t>
  </si>
  <si>
    <t>33. Project Benefits - page 2 (if necessary)</t>
  </si>
  <si>
    <t>34. Project Costs and Funding Sources - page 1</t>
  </si>
  <si>
    <t>34. Project Costs and Funding Sources - page 2 (if necessary)</t>
  </si>
  <si>
    <t>34. Estimated Future Costs</t>
  </si>
  <si>
    <t>35. Benefit-Cost Ratio</t>
  </si>
  <si>
    <t>41. Match Contributions - page 1</t>
  </si>
  <si>
    <t>41. Match Contributions - page 2 (if necessary)</t>
  </si>
  <si>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>Please fill out this spreadsheet for application items #33, #34, and #41. All data for item #35 will auto-fill.</t>
    </r>
  </si>
  <si>
    <t>Total 20-year benefits from #33</t>
  </si>
  <si>
    <t>Total 20-year costs from #34</t>
  </si>
  <si>
    <t>at (916) 902-8824 or casey.caldwell@parks.ca.gov .</t>
  </si>
  <si>
    <t xml:space="preserve">  Shoreline Erosion Control Program Grant Application, FY24/25</t>
  </si>
  <si>
    <t xml:space="preserve">  Public Beach Restoration Program Grant Application, FY24/25, and</t>
  </si>
  <si>
    <t>● Estimate both future benefits and future costs using current (2022) dollars.</t>
  </si>
  <si>
    <t>Price per unit in 2022 dollars</t>
  </si>
  <si>
    <t>Estimated value/amount of benefit in 2022 dollars</t>
  </si>
  <si>
    <t>Estimated  value/amount of benefit in 2022 dollars</t>
  </si>
  <si>
    <t>Estimated total 20-year cost of activity, in 2022 dollars</t>
  </si>
  <si>
    <t>Every year 2026 through 2045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</si>
</sst>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44" fontId="0" fillId="4" borderId="2" xfId="2" applyFont="1" applyFill="1" applyBorder="1" applyProtection="1"/>
    <xf numFmtId="44" fontId="0" fillId="4" borderId="1" xfId="2" applyFont="1" applyFill="1" applyBorder="1" applyProtection="1"/>
    <xf numFmtId="44" fontId="0" fillId="4" borderId="1" xfId="0" applyNumberFormat="1" applyFill="1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applyBorder="1"/>
    <xf numFmtId="0" fontId="0" fillId="3" borderId="2" xfId="0" applyFill="1" applyBorder="1" applyAlignment="1">
      <alignment horizontal="center"/>
    </xf>
    <xf numFmtId="164" fontId="0" fillId="3" borderId="2" xfId="1" applyNumberFormat="1" applyFont="1" applyFill="1" applyBorder="1" applyProtection="1"/>
    <xf numFmtId="44" fontId="0" fillId="3" borderId="2" xfId="2" applyFont="1" applyFill="1" applyBorder="1" applyProtection="1"/>
    <xf numFmtId="0" fontId="1" fillId="0" borderId="0" xfId="0" applyFont="1" applyAlignment="1">
      <alignment horizontal="right"/>
    </xf>
    <xf numFmtId="44" fontId="0" fillId="6" borderId="2" xfId="2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2" xfId="0" applyFill="1" applyBorder="1" applyAlignment="1" applyProtection="1">
      <alignment horizontal="center"/>
      <protection locked="0"/>
    </xf>
    <xf numFmtId="164" fontId="0" fillId="6" borderId="2" xfId="1" applyNumberFormat="1" applyFont="1" applyFill="1" applyBorder="1" applyProtection="1">
      <protection locked="0"/>
    </xf>
    <xf numFmtId="44" fontId="0" fillId="6" borderId="3" xfId="2" applyFont="1" applyFill="1" applyBorder="1" applyProtection="1">
      <protection locked="0"/>
    </xf>
    <xf numFmtId="43" fontId="0" fillId="6" borderId="2" xfId="1" applyFont="1" applyFill="1" applyBorder="1" applyProtection="1">
      <protection locked="0"/>
    </xf>
    <xf numFmtId="44" fontId="0" fillId="6" borderId="1" xfId="2" applyFont="1" applyFill="1" applyBorder="1" applyProtection="1">
      <protection locked="0"/>
    </xf>
    <xf numFmtId="0" fontId="2" fillId="0" borderId="0" xfId="0" applyFont="1"/>
    <xf numFmtId="0" fontId="1" fillId="0" borderId="2" xfId="0" applyFont="1" applyBorder="1"/>
    <xf numFmtId="0" fontId="0" fillId="0" borderId="2" xfId="0" applyBorder="1" applyAlignment="1">
      <alignment wrapText="1"/>
    </xf>
    <xf numFmtId="0" fontId="1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0" fillId="5" borderId="0" xfId="0" applyFill="1"/>
    <xf numFmtId="0" fontId="5" fillId="5" borderId="0" xfId="0" applyFont="1" applyFill="1"/>
    <xf numFmtId="0" fontId="0" fillId="0" borderId="0" xfId="0" applyAlignment="1">
      <alignment wrapText="1"/>
    </xf>
    <xf numFmtId="44" fontId="0" fillId="0" borderId="0" xfId="2" applyFont="1" applyFill="1" applyBorder="1" applyProtection="1"/>
    <xf numFmtId="10" fontId="0" fillId="4" borderId="1" xfId="3" applyNumberFormat="1" applyFont="1" applyFill="1" applyBorder="1" applyAlignment="1" applyProtection="1">
      <alignment horizontal="center"/>
    </xf>
    <xf numFmtId="0" fontId="6" fillId="0" borderId="0" xfId="0" applyFont="1" applyAlignment="1">
      <alignment vertical="center"/>
    </xf>
    <xf numFmtId="20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" fillId="0" borderId="0" xfId="0" applyFont="1"/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7" borderId="0" xfId="0" applyFill="1"/>
    <xf numFmtId="43" fontId="0" fillId="3" borderId="2" xfId="1" applyFont="1" applyFill="1" applyBorder="1" applyProtection="1"/>
    <xf numFmtId="44" fontId="1" fillId="0" borderId="0" xfId="2" applyFont="1" applyProtection="1"/>
    <xf numFmtId="44" fontId="0" fillId="0" borderId="0" xfId="2" applyFont="1" applyFill="1" applyBorder="1" applyAlignment="1" applyProtection="1">
      <alignment wrapText="1"/>
    </xf>
    <xf numFmtId="44" fontId="0" fillId="0" borderId="0" xfId="2" applyFont="1" applyProtection="1"/>
    <xf numFmtId="0" fontId="0" fillId="0" borderId="0" xfId="0" applyAlignment="1">
      <alignment horizontal="center" wrapText="1"/>
    </xf>
    <xf numFmtId="44" fontId="4" fillId="2" borderId="2" xfId="2" applyFont="1" applyFill="1" applyBorder="1" applyProtection="1"/>
    <xf numFmtId="43" fontId="4" fillId="2" borderId="2" xfId="1" applyFont="1" applyFill="1" applyBorder="1" applyProtection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164" fontId="4" fillId="2" borderId="2" xfId="1" applyNumberFormat="1" applyFont="1" applyFill="1" applyBorder="1" applyProtection="1"/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Protection="1">
      <protection locked="0"/>
    </xf>
    <xf numFmtId="0" fontId="1" fillId="0" borderId="0" xfId="0" applyFont="1" applyAlignment="1">
      <alignment horizontal="center" wrapText="1"/>
    </xf>
    <xf numFmtId="44" fontId="0" fillId="0" borderId="0" xfId="2" applyFont="1" applyFill="1" applyProtection="1"/>
    <xf numFmtId="44" fontId="1" fillId="4" borderId="5" xfId="2" applyFont="1" applyFill="1" applyBorder="1" applyProtection="1"/>
    <xf numFmtId="0" fontId="6" fillId="0" borderId="0" xfId="0" applyFont="1" applyAlignment="1">
      <alignment horizontal="center" vertical="center" wrapText="1"/>
    </xf>
    <xf numFmtId="44" fontId="1" fillId="0" borderId="0" xfId="2" applyFont="1" applyAlignment="1" applyProtection="1">
      <alignment horizontal="center" wrapText="1"/>
    </xf>
    <xf numFmtId="44" fontId="0" fillId="3" borderId="2" xfId="2" applyFont="1" applyFill="1" applyBorder="1" applyAlignment="1" applyProtection="1">
      <alignment wrapText="1"/>
    </xf>
    <xf numFmtId="0" fontId="0" fillId="3" borderId="2" xfId="0" applyFill="1" applyBorder="1" applyAlignment="1">
      <alignment horizontal="center" wrapText="1"/>
    </xf>
    <xf numFmtId="0" fontId="6" fillId="3" borderId="2" xfId="0" applyFont="1" applyFill="1" applyBorder="1" applyAlignment="1">
      <alignment wrapText="1"/>
    </xf>
    <xf numFmtId="44" fontId="0" fillId="4" borderId="1" xfId="0" applyNumberFormat="1" applyFill="1" applyBorder="1" applyAlignment="1">
      <alignment horizontal="center"/>
    </xf>
    <xf numFmtId="44" fontId="0" fillId="4" borderId="1" xfId="2" applyFont="1" applyFill="1" applyBorder="1" applyAlignment="1" applyProtection="1">
      <alignment horizontal="center"/>
    </xf>
    <xf numFmtId="0" fontId="5" fillId="5" borderId="0" xfId="0" applyFont="1" applyFill="1" applyProtection="1">
      <protection locked="0"/>
    </xf>
    <xf numFmtId="0" fontId="9" fillId="2" borderId="2" xfId="0" applyFont="1" applyFill="1" applyBorder="1"/>
    <xf numFmtId="0" fontId="10" fillId="6" borderId="2" xfId="0" applyFont="1" applyFill="1" applyBorder="1" applyProtection="1">
      <protection locked="0"/>
    </xf>
    <xf numFmtId="0" fontId="0" fillId="3" borderId="0" xfId="0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44" fontId="3" fillId="6" borderId="6" xfId="2" applyFont="1" applyFill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44" fontId="3" fillId="6" borderId="2" xfId="2" applyFont="1" applyFill="1" applyBorder="1" applyAlignment="1" applyProtection="1">
      <alignment vertical="center"/>
      <protection locked="0"/>
    </xf>
    <xf numFmtId="44" fontId="0" fillId="6" borderId="2" xfId="2" applyFont="1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44" fontId="0" fillId="4" borderId="2" xfId="2" applyFont="1" applyFill="1" applyBorder="1" applyAlignment="1" applyProtection="1">
      <alignment vertical="center"/>
    </xf>
    <xf numFmtId="0" fontId="6" fillId="6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vertical="center" wrapText="1"/>
    </xf>
    <xf numFmtId="44" fontId="4" fillId="2" borderId="2" xfId="2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4" fillId="2" borderId="2" xfId="2" applyFont="1" applyFill="1" applyBorder="1" applyAlignment="1" applyProtection="1">
      <alignment vertical="center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4" fontId="4" fillId="2" borderId="2" xfId="2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2" borderId="2" xfId="2" applyNumberFormat="1" applyFont="1" applyFill="1" applyBorder="1" applyAlignment="1" applyProtection="1">
      <alignment vertical="center"/>
    </xf>
    <xf numFmtId="0" fontId="9" fillId="2" borderId="2" xfId="0" applyFont="1" applyFill="1" applyBorder="1" applyAlignment="1">
      <alignment vertical="center"/>
    </xf>
    <xf numFmtId="0" fontId="0" fillId="6" borderId="2" xfId="2" applyNumberFormat="1" applyFont="1" applyFill="1" applyBorder="1" applyAlignment="1" applyProtection="1">
      <alignment vertical="center"/>
      <protection locked="0"/>
    </xf>
    <xf numFmtId="44" fontId="0" fillId="6" borderId="2" xfId="2" applyFont="1" applyFill="1" applyBorder="1" applyAlignment="1" applyProtection="1">
      <alignment vertical="center"/>
      <protection locked="0"/>
    </xf>
    <xf numFmtId="0" fontId="10" fillId="6" borderId="2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>
      <alignment horizontal="center"/>
    </xf>
    <xf numFmtId="0" fontId="0" fillId="4" borderId="0" xfId="0" applyFill="1"/>
    <xf numFmtId="0" fontId="0" fillId="2" borderId="0" xfId="0" applyFill="1"/>
    <xf numFmtId="0" fontId="1" fillId="6" borderId="0" xfId="0" applyFont="1" applyFill="1"/>
    <xf numFmtId="0" fontId="0" fillId="6" borderId="0" xfId="0" applyFill="1"/>
    <xf numFmtId="0" fontId="4" fillId="5" borderId="0" xfId="0" applyFont="1" applyFill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1.7109375" style="23" customWidth="1"/>
    <col min="2" max="2" width="9.140625" style="23"/>
    <col min="3" max="3" width="9.140625" style="23" customWidth="1"/>
    <col min="4" max="10" width="9.140625" style="23"/>
    <col min="11" max="11" width="11.140625" style="23" customWidth="1"/>
    <col min="12" max="12" width="9.140625" style="23"/>
    <col min="13" max="13" width="17.85546875" style="23" customWidth="1"/>
    <col min="14" max="16384" width="9.140625" style="23"/>
  </cols>
  <sheetData>
    <row r="1" spans="1:1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5">
      <c r="A2" s="25"/>
      <c r="B2" s="24" t="s">
        <v>37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5">
      <c r="A3" s="25"/>
      <c r="B3" s="24" t="s">
        <v>133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5">
      <c r="A4" s="25"/>
      <c r="B4" s="24" t="s">
        <v>132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5"/>
      <c r="B6" s="25" t="s">
        <v>108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x14ac:dyDescent="0.25">
      <c r="A8" s="25"/>
      <c r="B8" s="25"/>
      <c r="C8" s="25"/>
      <c r="D8" s="25"/>
      <c r="E8" s="25"/>
      <c r="F8" s="96" t="s">
        <v>35</v>
      </c>
      <c r="G8" s="24"/>
      <c r="H8" s="24"/>
      <c r="I8" s="25"/>
      <c r="J8" s="25"/>
      <c r="K8" s="25"/>
      <c r="L8" s="25"/>
      <c r="M8" s="25"/>
      <c r="N8" s="25"/>
      <c r="O8" s="25"/>
    </row>
    <row r="9" spans="1:15" x14ac:dyDescent="0.25">
      <c r="A9" s="25"/>
      <c r="B9" s="25"/>
      <c r="C9" s="25"/>
      <c r="D9" s="25"/>
      <c r="E9" s="25"/>
      <c r="F9" s="89">
        <v>33</v>
      </c>
      <c r="G9" s="24" t="s">
        <v>48</v>
      </c>
      <c r="H9" s="24"/>
      <c r="I9" s="25"/>
      <c r="J9" s="25"/>
      <c r="K9" s="25"/>
      <c r="L9" s="25"/>
      <c r="M9" s="25"/>
      <c r="N9" s="25"/>
      <c r="O9" s="25"/>
    </row>
    <row r="10" spans="1:15" x14ac:dyDescent="0.25">
      <c r="A10" s="25"/>
      <c r="B10" s="25"/>
      <c r="C10" s="25"/>
      <c r="D10" s="25"/>
      <c r="E10" s="25"/>
      <c r="F10" s="89">
        <v>34</v>
      </c>
      <c r="G10" s="24" t="s">
        <v>49</v>
      </c>
      <c r="H10" s="24"/>
      <c r="I10" s="25"/>
      <c r="J10" s="25"/>
      <c r="K10" s="25"/>
      <c r="L10" s="25"/>
      <c r="M10" s="25"/>
      <c r="N10" s="25"/>
      <c r="O10" s="25"/>
    </row>
    <row r="11" spans="1:15" x14ac:dyDescent="0.25">
      <c r="A11" s="25"/>
      <c r="B11" s="25"/>
      <c r="C11" s="25"/>
      <c r="D11" s="25"/>
      <c r="E11" s="25"/>
      <c r="F11" s="89"/>
      <c r="G11" s="24" t="s">
        <v>98</v>
      </c>
      <c r="H11" s="24"/>
      <c r="I11" s="25"/>
      <c r="J11" s="25"/>
      <c r="K11" s="25"/>
      <c r="L11" s="25"/>
      <c r="M11" s="25"/>
      <c r="N11" s="25"/>
      <c r="O11" s="25"/>
    </row>
    <row r="12" spans="1:15" x14ac:dyDescent="0.25">
      <c r="A12" s="25"/>
      <c r="B12" s="25"/>
      <c r="C12" s="25"/>
      <c r="D12" s="25"/>
      <c r="E12" s="25"/>
      <c r="F12" s="89">
        <v>35</v>
      </c>
      <c r="G12" s="24" t="s">
        <v>50</v>
      </c>
      <c r="H12" s="24"/>
      <c r="I12" s="25"/>
      <c r="J12" s="25"/>
      <c r="K12" s="25"/>
      <c r="L12" s="25"/>
      <c r="M12" s="25"/>
      <c r="N12" s="25"/>
      <c r="O12" s="25"/>
    </row>
    <row r="13" spans="1:15" x14ac:dyDescent="0.25">
      <c r="A13" s="25"/>
      <c r="B13" s="25"/>
      <c r="C13" s="25"/>
      <c r="D13" s="25"/>
      <c r="E13" s="25"/>
      <c r="F13" s="89">
        <v>41</v>
      </c>
      <c r="G13" s="24" t="s">
        <v>51</v>
      </c>
      <c r="H13" s="24"/>
      <c r="I13" s="25"/>
      <c r="J13" s="25"/>
      <c r="K13" s="25"/>
      <c r="L13" s="25"/>
      <c r="M13" s="25"/>
      <c r="N13" s="25"/>
      <c r="O13" s="25"/>
    </row>
    <row r="14" spans="1:15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x14ac:dyDescent="0.25">
      <c r="A15" s="25"/>
      <c r="B15" s="24" t="s">
        <v>74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x14ac:dyDescent="0.25">
      <c r="A16" s="25"/>
      <c r="B16" s="97" t="s">
        <v>76</v>
      </c>
      <c r="C16" s="97"/>
      <c r="D16" s="97"/>
      <c r="E16" s="97"/>
      <c r="F16" s="97"/>
      <c r="G16" s="97"/>
      <c r="H16" s="97"/>
      <c r="I16" s="97"/>
      <c r="J16" s="97"/>
      <c r="K16" s="97"/>
      <c r="L16" s="25"/>
      <c r="M16" s="25"/>
      <c r="N16" s="25"/>
      <c r="O16" s="25"/>
    </row>
    <row r="17" spans="1:15" x14ac:dyDescent="0.25">
      <c r="A17" s="25"/>
      <c r="B17" s="98" t="s">
        <v>47</v>
      </c>
      <c r="C17" s="98"/>
      <c r="D17" s="98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x14ac:dyDescent="0.25">
      <c r="A18" s="25"/>
      <c r="B18" s="99" t="s">
        <v>113</v>
      </c>
      <c r="C18" s="100"/>
      <c r="D18" s="100"/>
      <c r="E18" s="100"/>
      <c r="F18" s="100"/>
      <c r="G18" s="100"/>
      <c r="H18" s="25"/>
      <c r="I18" s="25"/>
      <c r="J18" s="25"/>
      <c r="K18" s="25"/>
      <c r="L18" s="25"/>
      <c r="M18" s="25"/>
      <c r="N18" s="25"/>
      <c r="O18" s="25"/>
    </row>
    <row r="19" spans="1:15" x14ac:dyDescent="0.25">
      <c r="A19" s="25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25">
      <c r="A20" s="25"/>
      <c r="B20" s="25" t="s">
        <v>128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25">
      <c r="A21" s="25"/>
      <c r="B21" s="25" t="s">
        <v>96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25">
      <c r="A22" s="25"/>
      <c r="B22" s="25"/>
      <c r="C22" s="25" t="s">
        <v>97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x14ac:dyDescent="0.25">
      <c r="A23" s="25"/>
      <c r="B23" s="25" t="s">
        <v>134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25">
      <c r="A24" s="25"/>
      <c r="B24" s="25" t="s">
        <v>119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25">
      <c r="A25" s="25"/>
      <c r="B25" s="25" t="s">
        <v>116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5">
      <c r="A26" s="25"/>
      <c r="B26" s="25"/>
      <c r="C26" s="25" t="s">
        <v>117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A27" s="25"/>
      <c r="B27" s="25"/>
      <c r="C27" s="25" t="s">
        <v>118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25">
      <c r="A29" s="25"/>
      <c r="B29" s="24" t="s">
        <v>75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25">
      <c r="A30" s="25"/>
      <c r="B30" s="25" t="s">
        <v>115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x14ac:dyDescent="0.25">
      <c r="A33" s="25"/>
      <c r="B33" s="101" t="s">
        <v>55</v>
      </c>
      <c r="C33" s="101"/>
      <c r="D33" s="101"/>
      <c r="E33" s="101"/>
      <c r="F33" s="101"/>
      <c r="G33" s="101"/>
      <c r="H33" s="101"/>
      <c r="I33" s="101"/>
      <c r="J33" s="101"/>
      <c r="K33" s="101"/>
      <c r="L33" s="25"/>
      <c r="M33" s="25"/>
      <c r="N33" s="25"/>
      <c r="O33" s="25"/>
    </row>
    <row r="34" spans="1:15" x14ac:dyDescent="0.25">
      <c r="A34" s="25"/>
      <c r="B34" s="101"/>
      <c r="C34" s="101" t="s">
        <v>131</v>
      </c>
      <c r="D34" s="101"/>
      <c r="E34" s="101"/>
      <c r="F34" s="101"/>
      <c r="G34" s="101"/>
      <c r="H34" s="101"/>
      <c r="I34" s="101"/>
      <c r="J34" s="101"/>
      <c r="K34" s="101"/>
      <c r="L34" s="25"/>
      <c r="M34" s="25"/>
      <c r="N34" s="25"/>
      <c r="O34" s="25"/>
    </row>
    <row r="35" spans="1:15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</sheetData>
  <sheetProtection algorithmName="SHA-512" hashValue="pT4f7wGgKhmnC04txTXTx4tMn6HluG2yvR5NxqCWaqXgdEhNnEYdadh+xQAAZW12CrG/4KUic+hunHNAoi91/A==" saltValue="tBFJFH8euPdQJqHMAHfKNg==" spinCount="100000" sheet="1" selectLockedCells="1" selectUnlockedCell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F4" sqref="F4"/>
    </sheetView>
  </sheetViews>
  <sheetFormatPr defaultRowHeight="15" x14ac:dyDescent="0.25"/>
  <cols>
    <col min="1" max="1" width="7.85546875" customWidth="1"/>
    <col min="2" max="2" width="32" customWidth="1"/>
    <col min="3" max="3" width="15.42578125" style="43" customWidth="1"/>
    <col min="4" max="4" width="17.7109375" style="5" customWidth="1"/>
    <col min="5" max="5" width="16.42578125" customWidth="1"/>
    <col min="6" max="6" width="32.28515625" customWidth="1"/>
  </cols>
  <sheetData>
    <row r="1" spans="1:6" x14ac:dyDescent="0.25">
      <c r="B1" s="6" t="s">
        <v>120</v>
      </c>
      <c r="C1" s="41"/>
    </row>
    <row r="2" spans="1:6" s="52" customFormat="1" ht="90" x14ac:dyDescent="0.25">
      <c r="B2" s="52" t="s">
        <v>10</v>
      </c>
      <c r="C2" s="56" t="s">
        <v>70</v>
      </c>
      <c r="D2" s="52" t="s">
        <v>100</v>
      </c>
      <c r="E2" s="52" t="s">
        <v>136</v>
      </c>
      <c r="F2" s="52" t="s">
        <v>34</v>
      </c>
    </row>
    <row r="3" spans="1:6" ht="30" customHeight="1" x14ac:dyDescent="0.25">
      <c r="A3" s="30" t="s">
        <v>12</v>
      </c>
      <c r="B3" s="80" t="s">
        <v>114</v>
      </c>
      <c r="C3" s="81">
        <v>10000</v>
      </c>
      <c r="D3" s="82">
        <v>10</v>
      </c>
      <c r="E3" s="83">
        <f>C3*D3</f>
        <v>100000</v>
      </c>
      <c r="F3" s="84" t="s">
        <v>99</v>
      </c>
    </row>
    <row r="4" spans="1:6" ht="30" customHeight="1" x14ac:dyDescent="0.25">
      <c r="A4" s="31" t="s">
        <v>18</v>
      </c>
      <c r="B4" s="70"/>
      <c r="C4" s="76"/>
      <c r="D4" s="77"/>
      <c r="E4" s="78">
        <f>C4*D4</f>
        <v>0</v>
      </c>
      <c r="F4" s="79"/>
    </row>
    <row r="5" spans="1:6" ht="30" customHeight="1" x14ac:dyDescent="0.25">
      <c r="A5" s="32" t="s">
        <v>19</v>
      </c>
      <c r="B5" s="70"/>
      <c r="C5" s="76"/>
      <c r="D5" s="77"/>
      <c r="E5" s="78">
        <f t="shared" ref="E5:E13" si="0">C5*D5</f>
        <v>0</v>
      </c>
      <c r="F5" s="79"/>
    </row>
    <row r="6" spans="1:6" ht="30" customHeight="1" x14ac:dyDescent="0.25">
      <c r="A6" s="32" t="s">
        <v>20</v>
      </c>
      <c r="B6" s="70"/>
      <c r="C6" s="76"/>
      <c r="D6" s="77"/>
      <c r="E6" s="78">
        <f t="shared" si="0"/>
        <v>0</v>
      </c>
      <c r="F6" s="79"/>
    </row>
    <row r="7" spans="1:6" ht="30" customHeight="1" x14ac:dyDescent="0.25">
      <c r="A7" s="32" t="s">
        <v>21</v>
      </c>
      <c r="B7" s="70"/>
      <c r="C7" s="76"/>
      <c r="D7" s="77"/>
      <c r="E7" s="78">
        <f t="shared" si="0"/>
        <v>0</v>
      </c>
      <c r="F7" s="79"/>
    </row>
    <row r="8" spans="1:6" ht="30" customHeight="1" x14ac:dyDescent="0.25">
      <c r="A8" s="32" t="s">
        <v>22</v>
      </c>
      <c r="B8" s="70"/>
      <c r="C8" s="76"/>
      <c r="D8" s="77"/>
      <c r="E8" s="78">
        <f t="shared" si="0"/>
        <v>0</v>
      </c>
      <c r="F8" s="79"/>
    </row>
    <row r="9" spans="1:6" ht="30" customHeight="1" x14ac:dyDescent="0.25">
      <c r="A9" s="32" t="s">
        <v>23</v>
      </c>
      <c r="B9" s="70"/>
      <c r="C9" s="76"/>
      <c r="D9" s="77"/>
      <c r="E9" s="78">
        <f t="shared" si="0"/>
        <v>0</v>
      </c>
      <c r="F9" s="79"/>
    </row>
    <row r="10" spans="1:6" ht="30" customHeight="1" x14ac:dyDescent="0.25">
      <c r="A10" s="32" t="s">
        <v>24</v>
      </c>
      <c r="B10" s="70"/>
      <c r="C10" s="76"/>
      <c r="D10" s="77"/>
      <c r="E10" s="78">
        <f t="shared" si="0"/>
        <v>0</v>
      </c>
      <c r="F10" s="79"/>
    </row>
    <row r="11" spans="1:6" ht="30" customHeight="1" x14ac:dyDescent="0.25">
      <c r="A11" s="32" t="s">
        <v>25</v>
      </c>
      <c r="B11" s="70"/>
      <c r="C11" s="76"/>
      <c r="D11" s="77"/>
      <c r="E11" s="78">
        <f t="shared" si="0"/>
        <v>0</v>
      </c>
      <c r="F11" s="79"/>
    </row>
    <row r="12" spans="1:6" ht="30" customHeight="1" x14ac:dyDescent="0.25">
      <c r="A12" s="32" t="s">
        <v>26</v>
      </c>
      <c r="B12" s="70"/>
      <c r="C12" s="76"/>
      <c r="D12" s="77"/>
      <c r="E12" s="78">
        <f t="shared" si="0"/>
        <v>0</v>
      </c>
      <c r="F12" s="79"/>
    </row>
    <row r="13" spans="1:6" ht="30" customHeight="1" x14ac:dyDescent="0.25">
      <c r="A13" s="32" t="s">
        <v>27</v>
      </c>
      <c r="B13" s="70"/>
      <c r="C13" s="76"/>
      <c r="D13" s="77"/>
      <c r="E13" s="78">
        <f t="shared" si="0"/>
        <v>0</v>
      </c>
      <c r="F13" s="79"/>
    </row>
    <row r="14" spans="1:6" ht="15.75" customHeight="1" thickBot="1" x14ac:dyDescent="0.3">
      <c r="A14" s="32"/>
      <c r="B14" s="27"/>
      <c r="C14" s="42"/>
      <c r="D14" s="44"/>
      <c r="E14" s="28"/>
      <c r="F14" s="27"/>
    </row>
    <row r="15" spans="1:6" ht="15.75" thickBot="1" x14ac:dyDescent="0.3">
      <c r="A15" s="32"/>
      <c r="B15" s="27"/>
      <c r="C15" s="42"/>
      <c r="D15" s="11" t="s">
        <v>57</v>
      </c>
      <c r="E15" s="3">
        <f>SUM(E4:E13)</f>
        <v>0</v>
      </c>
      <c r="F15" s="27"/>
    </row>
    <row r="16" spans="1:6" ht="15.75" thickBot="1" x14ac:dyDescent="0.3">
      <c r="A16" s="32"/>
      <c r="B16" s="27"/>
      <c r="C16" s="42"/>
      <c r="D16" s="11"/>
      <c r="E16" s="28"/>
      <c r="F16" s="27"/>
    </row>
    <row r="17" spans="4:5" ht="15.75" thickBot="1" x14ac:dyDescent="0.3">
      <c r="D17" s="11" t="s">
        <v>46</v>
      </c>
      <c r="E17" s="3">
        <f>E15+'33. Pg 2'!E15</f>
        <v>0</v>
      </c>
    </row>
    <row r="18" spans="4:5" ht="7.5" customHeight="1" x14ac:dyDescent="0.25"/>
    <row r="21" spans="4:5" ht="30" customHeight="1" x14ac:dyDescent="0.25"/>
    <row r="23" spans="4:5" ht="7.5" customHeight="1" x14ac:dyDescent="0.25"/>
  </sheetData>
  <sheetProtection algorithmName="SHA-512" hashValue="V1M2LrZf/M4nXZCh8StgWM92OV6mdR4xc/fjtwaQUDbUCXvksvV6BHMNauWWa03mwyOnM5J4xaLi+lRxeAbGpw==" saltValue="FdbG3aRlmVqosxs+3M8/hA==" spinCount="100000" sheet="1" selectLockedCell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workbookViewId="0">
      <selection activeCell="F4" sqref="F4"/>
    </sheetView>
  </sheetViews>
  <sheetFormatPr defaultRowHeight="15" x14ac:dyDescent="0.25"/>
  <cols>
    <col min="1" max="1" width="7.85546875" customWidth="1"/>
    <col min="2" max="2" width="32" customWidth="1"/>
    <col min="3" max="3" width="15.42578125" style="43" customWidth="1"/>
    <col min="4" max="4" width="17.7109375" style="5" customWidth="1"/>
    <col min="5" max="5" width="16.42578125" customWidth="1"/>
    <col min="6" max="6" width="32.28515625" customWidth="1"/>
  </cols>
  <sheetData>
    <row r="1" spans="1:6" x14ac:dyDescent="0.25">
      <c r="B1" s="6" t="s">
        <v>121</v>
      </c>
      <c r="C1" s="41"/>
    </row>
    <row r="2" spans="1:6" s="52" customFormat="1" ht="90" x14ac:dyDescent="0.25">
      <c r="B2" s="52" t="s">
        <v>10</v>
      </c>
      <c r="C2" s="56" t="s">
        <v>70</v>
      </c>
      <c r="D2" s="52" t="s">
        <v>100</v>
      </c>
      <c r="E2" s="52" t="s">
        <v>137</v>
      </c>
      <c r="F2" s="52" t="s">
        <v>34</v>
      </c>
    </row>
    <row r="3" spans="1:6" ht="30" customHeight="1" x14ac:dyDescent="0.25">
      <c r="A3" s="30" t="s">
        <v>12</v>
      </c>
      <c r="B3" s="80" t="s">
        <v>114</v>
      </c>
      <c r="C3" s="81">
        <v>10000</v>
      </c>
      <c r="D3" s="82">
        <v>10</v>
      </c>
      <c r="E3" s="83">
        <f>C3*D3</f>
        <v>100000</v>
      </c>
      <c r="F3" s="84" t="s">
        <v>99</v>
      </c>
    </row>
    <row r="4" spans="1:6" ht="30" customHeight="1" x14ac:dyDescent="0.25">
      <c r="A4" s="31" t="s">
        <v>28</v>
      </c>
      <c r="B4" s="70"/>
      <c r="C4" s="76"/>
      <c r="D4" s="77"/>
      <c r="E4" s="78">
        <f>C4*D4</f>
        <v>0</v>
      </c>
      <c r="F4" s="79"/>
    </row>
    <row r="5" spans="1:6" ht="30" customHeight="1" x14ac:dyDescent="0.25">
      <c r="A5" s="32" t="s">
        <v>29</v>
      </c>
      <c r="B5" s="70"/>
      <c r="C5" s="76"/>
      <c r="D5" s="77"/>
      <c r="E5" s="78">
        <f t="shared" ref="E5:E13" si="0">C5*D5</f>
        <v>0</v>
      </c>
      <c r="F5" s="79"/>
    </row>
    <row r="6" spans="1:6" ht="30" customHeight="1" x14ac:dyDescent="0.25">
      <c r="A6" s="32" t="s">
        <v>38</v>
      </c>
      <c r="B6" s="70"/>
      <c r="C6" s="76"/>
      <c r="D6" s="77"/>
      <c r="E6" s="78">
        <f t="shared" si="0"/>
        <v>0</v>
      </c>
      <c r="F6" s="79"/>
    </row>
    <row r="7" spans="1:6" ht="30" customHeight="1" x14ac:dyDescent="0.25">
      <c r="A7" s="32" t="s">
        <v>39</v>
      </c>
      <c r="B7" s="70"/>
      <c r="C7" s="76"/>
      <c r="D7" s="77"/>
      <c r="E7" s="78">
        <f t="shared" si="0"/>
        <v>0</v>
      </c>
      <c r="F7" s="79"/>
    </row>
    <row r="8" spans="1:6" ht="30" customHeight="1" x14ac:dyDescent="0.25">
      <c r="A8" s="32" t="s">
        <v>40</v>
      </c>
      <c r="B8" s="70"/>
      <c r="C8" s="76"/>
      <c r="D8" s="77"/>
      <c r="E8" s="78">
        <f t="shared" si="0"/>
        <v>0</v>
      </c>
      <c r="F8" s="79"/>
    </row>
    <row r="9" spans="1:6" ht="30" customHeight="1" x14ac:dyDescent="0.25">
      <c r="A9" s="32" t="s">
        <v>41</v>
      </c>
      <c r="B9" s="70"/>
      <c r="C9" s="76"/>
      <c r="D9" s="77"/>
      <c r="E9" s="78">
        <f t="shared" si="0"/>
        <v>0</v>
      </c>
      <c r="F9" s="79"/>
    </row>
    <row r="10" spans="1:6" ht="30" customHeight="1" x14ac:dyDescent="0.25">
      <c r="A10" s="32" t="s">
        <v>42</v>
      </c>
      <c r="B10" s="70"/>
      <c r="C10" s="76"/>
      <c r="D10" s="77"/>
      <c r="E10" s="78">
        <f t="shared" si="0"/>
        <v>0</v>
      </c>
      <c r="F10" s="79"/>
    </row>
    <row r="11" spans="1:6" ht="30" customHeight="1" x14ac:dyDescent="0.25">
      <c r="A11" s="32" t="s">
        <v>43</v>
      </c>
      <c r="B11" s="70"/>
      <c r="C11" s="76"/>
      <c r="D11" s="77"/>
      <c r="E11" s="78">
        <f t="shared" si="0"/>
        <v>0</v>
      </c>
      <c r="F11" s="79"/>
    </row>
    <row r="12" spans="1:6" ht="30" customHeight="1" x14ac:dyDescent="0.25">
      <c r="A12" s="32" t="s">
        <v>44</v>
      </c>
      <c r="B12" s="70"/>
      <c r="C12" s="76"/>
      <c r="D12" s="77"/>
      <c r="E12" s="78">
        <f t="shared" si="0"/>
        <v>0</v>
      </c>
      <c r="F12" s="79"/>
    </row>
    <row r="13" spans="1:6" ht="30" customHeight="1" x14ac:dyDescent="0.25">
      <c r="A13" s="32" t="s">
        <v>45</v>
      </c>
      <c r="B13" s="21" t="s">
        <v>53</v>
      </c>
      <c r="C13" s="57"/>
      <c r="D13" s="58"/>
      <c r="E13" s="78">
        <f t="shared" si="0"/>
        <v>0</v>
      </c>
      <c r="F13" s="59"/>
    </row>
    <row r="14" spans="1:6" ht="15.75" customHeight="1" thickBot="1" x14ac:dyDescent="0.3">
      <c r="A14" s="32"/>
      <c r="B14" s="27"/>
      <c r="C14" s="42"/>
      <c r="D14" s="44"/>
      <c r="E14" s="28"/>
      <c r="F14" s="27"/>
    </row>
    <row r="15" spans="1:6" ht="15.75" thickBot="1" x14ac:dyDescent="0.3">
      <c r="D15" s="11" t="s">
        <v>57</v>
      </c>
      <c r="E15" s="3">
        <f>SUM(E4:E13)</f>
        <v>0</v>
      </c>
    </row>
    <row r="16" spans="1:6" ht="7.5" customHeight="1" x14ac:dyDescent="0.25"/>
    <row r="19" ht="30" customHeight="1" x14ac:dyDescent="0.25"/>
    <row r="21" ht="7.5" customHeight="1" x14ac:dyDescent="0.25"/>
  </sheetData>
  <sheetProtection algorithmName="SHA-512" hashValue="npVoqpgwkyEE/EMN003lwLZSwN7O18pmsX2olABJXgOawVI7EhzHReXu1Gr8TLbGkw5thf3Ec0Uf/bTyFBYyAg==" saltValue="rwDnxmwroyAvMSHD512HyA==" spinCount="100000" sheet="1" selectLockedCells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workbookViewId="0">
      <selection activeCell="C10" sqref="C10"/>
    </sheetView>
  </sheetViews>
  <sheetFormatPr defaultRowHeight="15" x14ac:dyDescent="0.25"/>
  <cols>
    <col min="1" max="1" width="7.7109375" customWidth="1"/>
    <col min="2" max="2" width="50.5703125" customWidth="1"/>
    <col min="3" max="3" width="15.28515625" bestFit="1" customWidth="1"/>
    <col min="4" max="4" width="10.7109375" customWidth="1"/>
    <col min="5" max="5" width="14.28515625" bestFit="1" customWidth="1"/>
    <col min="6" max="6" width="17.85546875" customWidth="1"/>
  </cols>
  <sheetData>
    <row r="1" spans="1:6" x14ac:dyDescent="0.25">
      <c r="B1" s="6" t="s">
        <v>122</v>
      </c>
    </row>
    <row r="2" spans="1:6" ht="7.5" customHeight="1" x14ac:dyDescent="0.25"/>
    <row r="3" spans="1:6" x14ac:dyDescent="0.25">
      <c r="B3" s="19" t="s">
        <v>101</v>
      </c>
    </row>
    <row r="4" spans="1:6" ht="30" x14ac:dyDescent="0.25">
      <c r="B4" s="37" t="s">
        <v>4</v>
      </c>
      <c r="C4" s="37" t="s">
        <v>5</v>
      </c>
      <c r="D4" s="52" t="s">
        <v>14</v>
      </c>
      <c r="E4" s="52" t="s">
        <v>135</v>
      </c>
      <c r="F4" s="37" t="s">
        <v>6</v>
      </c>
    </row>
    <row r="5" spans="1:6" x14ac:dyDescent="0.25">
      <c r="A5" s="33" t="s">
        <v>12</v>
      </c>
      <c r="B5" s="47" t="s">
        <v>104</v>
      </c>
      <c r="C5" s="48" t="s">
        <v>78</v>
      </c>
      <c r="D5" s="49">
        <v>1</v>
      </c>
      <c r="E5" s="45">
        <v>50000</v>
      </c>
      <c r="F5" s="45">
        <f>D5*E5</f>
        <v>50000</v>
      </c>
    </row>
    <row r="6" spans="1:6" x14ac:dyDescent="0.25">
      <c r="A6" s="33" t="s">
        <v>12</v>
      </c>
      <c r="B6" s="47" t="s">
        <v>13</v>
      </c>
      <c r="C6" s="48" t="s">
        <v>79</v>
      </c>
      <c r="D6" s="49">
        <v>100000</v>
      </c>
      <c r="E6" s="45">
        <v>10</v>
      </c>
      <c r="F6" s="45">
        <f t="shared" ref="F6:F14" si="0">D6*E6</f>
        <v>1000000</v>
      </c>
    </row>
    <row r="7" spans="1:6" x14ac:dyDescent="0.25">
      <c r="A7" s="34" t="s">
        <v>18</v>
      </c>
      <c r="B7" s="13"/>
      <c r="C7" s="14"/>
      <c r="D7" s="15"/>
      <c r="E7" s="12"/>
      <c r="F7" s="2">
        <f t="shared" si="0"/>
        <v>0</v>
      </c>
    </row>
    <row r="8" spans="1:6" x14ac:dyDescent="0.25">
      <c r="A8" s="34" t="s">
        <v>19</v>
      </c>
      <c r="B8" s="13"/>
      <c r="C8" s="14"/>
      <c r="D8" s="15"/>
      <c r="E8" s="12"/>
      <c r="F8" s="2">
        <f t="shared" si="0"/>
        <v>0</v>
      </c>
    </row>
    <row r="9" spans="1:6" x14ac:dyDescent="0.25">
      <c r="A9" s="34" t="s">
        <v>20</v>
      </c>
      <c r="B9" s="13"/>
      <c r="C9" s="14"/>
      <c r="D9" s="15"/>
      <c r="E9" s="12"/>
      <c r="F9" s="2">
        <f t="shared" si="0"/>
        <v>0</v>
      </c>
    </row>
    <row r="10" spans="1:6" x14ac:dyDescent="0.25">
      <c r="A10" s="34" t="s">
        <v>21</v>
      </c>
      <c r="B10" s="13"/>
      <c r="C10" s="14"/>
      <c r="D10" s="15"/>
      <c r="E10" s="12"/>
      <c r="F10" s="2">
        <f t="shared" si="0"/>
        <v>0</v>
      </c>
    </row>
    <row r="11" spans="1:6" x14ac:dyDescent="0.25">
      <c r="A11" s="34" t="s">
        <v>22</v>
      </c>
      <c r="B11" s="13"/>
      <c r="C11" s="14"/>
      <c r="D11" s="15"/>
      <c r="E11" s="12"/>
      <c r="F11" s="2">
        <f t="shared" si="0"/>
        <v>0</v>
      </c>
    </row>
    <row r="12" spans="1:6" x14ac:dyDescent="0.25">
      <c r="A12" s="34" t="s">
        <v>23</v>
      </c>
      <c r="B12" s="13"/>
      <c r="C12" s="14"/>
      <c r="D12" s="15"/>
      <c r="E12" s="12"/>
      <c r="F12" s="2">
        <f t="shared" si="0"/>
        <v>0</v>
      </c>
    </row>
    <row r="13" spans="1:6" x14ac:dyDescent="0.25">
      <c r="A13" s="34" t="s">
        <v>24</v>
      </c>
      <c r="B13" s="13"/>
      <c r="C13" s="14"/>
      <c r="D13" s="15"/>
      <c r="E13" s="12"/>
      <c r="F13" s="2">
        <f t="shared" si="0"/>
        <v>0</v>
      </c>
    </row>
    <row r="14" spans="1:6" x14ac:dyDescent="0.25">
      <c r="A14" s="34" t="s">
        <v>25</v>
      </c>
      <c r="B14" s="13"/>
      <c r="C14" s="14"/>
      <c r="D14" s="15"/>
      <c r="E14" s="12"/>
      <c r="F14" s="2">
        <f t="shared" si="0"/>
        <v>0</v>
      </c>
    </row>
    <row r="15" spans="1:6" ht="7.5" customHeight="1" thickBot="1" x14ac:dyDescent="0.3"/>
    <row r="16" spans="1:6" ht="15.75" customHeight="1" thickBot="1" x14ac:dyDescent="0.3">
      <c r="E16" s="11" t="s">
        <v>58</v>
      </c>
      <c r="F16" s="4">
        <f>SUM(F7:F14)</f>
        <v>0</v>
      </c>
    </row>
    <row r="17" spans="1:6" ht="15.75" thickBot="1" x14ac:dyDescent="0.3">
      <c r="E17" s="11" t="s">
        <v>77</v>
      </c>
      <c r="F17" s="3">
        <f>F16+'34. Pg 2'!F19</f>
        <v>0</v>
      </c>
    </row>
    <row r="18" spans="1:6" x14ac:dyDescent="0.25">
      <c r="E18" s="11"/>
      <c r="F18" s="28"/>
    </row>
    <row r="19" spans="1:6" x14ac:dyDescent="0.25">
      <c r="E19" s="11"/>
      <c r="F19" s="28"/>
    </row>
    <row r="20" spans="1:6" x14ac:dyDescent="0.25">
      <c r="B20" s="19" t="s">
        <v>102</v>
      </c>
    </row>
    <row r="21" spans="1:6" x14ac:dyDescent="0.25">
      <c r="B21" s="37" t="s">
        <v>30</v>
      </c>
      <c r="C21" s="37" t="s">
        <v>31</v>
      </c>
    </row>
    <row r="22" spans="1:6" x14ac:dyDescent="0.25">
      <c r="A22" s="34" t="s">
        <v>18</v>
      </c>
      <c r="B22" s="20" t="s">
        <v>32</v>
      </c>
      <c r="C22" s="12"/>
    </row>
    <row r="23" spans="1:6" x14ac:dyDescent="0.25">
      <c r="A23" s="34" t="s">
        <v>19</v>
      </c>
      <c r="B23" s="51" t="s">
        <v>105</v>
      </c>
      <c r="C23" s="2">
        <f>'41. MATCH'!E8</f>
        <v>0</v>
      </c>
    </row>
    <row r="24" spans="1:6" x14ac:dyDescent="0.25">
      <c r="A24" s="34" t="s">
        <v>20</v>
      </c>
      <c r="B24" s="51" t="s">
        <v>73</v>
      </c>
      <c r="C24" s="2">
        <f>'41. MATCH'!E21</f>
        <v>0</v>
      </c>
    </row>
    <row r="25" spans="1:6" x14ac:dyDescent="0.25">
      <c r="A25" s="34" t="s">
        <v>21</v>
      </c>
      <c r="B25" s="51" t="s">
        <v>72</v>
      </c>
      <c r="C25" s="2">
        <f>'41. MATCH'!E33</f>
        <v>0</v>
      </c>
      <c r="F25" s="35"/>
    </row>
    <row r="26" spans="1:6" x14ac:dyDescent="0.25">
      <c r="A26" s="34" t="s">
        <v>22</v>
      </c>
      <c r="B26" s="51" t="s">
        <v>80</v>
      </c>
      <c r="C26" s="12"/>
      <c r="F26" s="35"/>
    </row>
    <row r="27" spans="1:6" x14ac:dyDescent="0.25">
      <c r="A27" s="34" t="s">
        <v>23</v>
      </c>
      <c r="B27" s="13"/>
      <c r="C27" s="12"/>
      <c r="F27" s="35"/>
    </row>
    <row r="28" spans="1:6" ht="15.75" thickBot="1" x14ac:dyDescent="0.3">
      <c r="A28" s="34" t="s">
        <v>24</v>
      </c>
      <c r="B28" s="13"/>
      <c r="C28" s="12"/>
      <c r="F28" s="35"/>
    </row>
    <row r="29" spans="1:6" ht="15.75" thickBot="1" x14ac:dyDescent="0.3">
      <c r="B29" s="11" t="s">
        <v>59</v>
      </c>
      <c r="C29" s="3">
        <f>SUM(C22:C28)</f>
        <v>0</v>
      </c>
      <c r="F29" s="11"/>
    </row>
    <row r="30" spans="1:6" ht="15.75" thickBot="1" x14ac:dyDescent="0.3">
      <c r="B30" s="11" t="s">
        <v>52</v>
      </c>
      <c r="C30" s="4">
        <f>C29+'34. Pg 2'!C30</f>
        <v>0</v>
      </c>
      <c r="D30" s="36"/>
      <c r="E30" s="11"/>
      <c r="F30" s="5"/>
    </row>
    <row r="31" spans="1:6" ht="15.75" thickBot="1" x14ac:dyDescent="0.3"/>
    <row r="32" spans="1:6" ht="15.75" thickBot="1" x14ac:dyDescent="0.3">
      <c r="B32" s="6" t="s">
        <v>103</v>
      </c>
      <c r="F32" s="50" t="str">
        <f>IF(F17=C30,"YES","NO")</f>
        <v>YES</v>
      </c>
    </row>
  </sheetData>
  <sheetProtection algorithmName="SHA-512" hashValue="wqmDbDkwIRiwPOwPt0oHWDYeAR3aZWn805zGHAnsU3DFgaKg9EFWzQgXomA7eygUQfZxMtMyuu5LQ81XOH7dEQ==" saltValue="2TERIdDiyU70NFyZ8yEpEA==" spinCount="100000" sheet="1" selectLockedCells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E9" sqref="E9"/>
    </sheetView>
  </sheetViews>
  <sheetFormatPr defaultRowHeight="15" x14ac:dyDescent="0.25"/>
  <cols>
    <col min="1" max="1" width="7.85546875" customWidth="1"/>
    <col min="2" max="2" width="50.5703125" customWidth="1"/>
    <col min="3" max="3" width="15.28515625" bestFit="1" customWidth="1"/>
    <col min="4" max="4" width="10.7109375" customWidth="1"/>
    <col min="5" max="5" width="14.28515625" customWidth="1"/>
    <col min="6" max="6" width="17.85546875" customWidth="1"/>
  </cols>
  <sheetData>
    <row r="1" spans="1:6" x14ac:dyDescent="0.25">
      <c r="B1" s="6" t="s">
        <v>123</v>
      </c>
    </row>
    <row r="2" spans="1:6" ht="7.5" customHeight="1" x14ac:dyDescent="0.25"/>
    <row r="3" spans="1:6" x14ac:dyDescent="0.25">
      <c r="B3" s="19" t="s">
        <v>101</v>
      </c>
    </row>
    <row r="4" spans="1:6" ht="30" x14ac:dyDescent="0.25">
      <c r="B4" s="37" t="s">
        <v>4</v>
      </c>
      <c r="C4" s="37" t="s">
        <v>5</v>
      </c>
      <c r="D4" s="52" t="s">
        <v>14</v>
      </c>
      <c r="E4" s="52" t="s">
        <v>135</v>
      </c>
      <c r="F4" s="37" t="s">
        <v>6</v>
      </c>
    </row>
    <row r="5" spans="1:6" x14ac:dyDescent="0.25">
      <c r="A5" s="33" t="s">
        <v>12</v>
      </c>
      <c r="B5" s="47" t="s">
        <v>104</v>
      </c>
      <c r="C5" s="48" t="s">
        <v>78</v>
      </c>
      <c r="D5" s="49">
        <v>1</v>
      </c>
      <c r="E5" s="45">
        <v>50000</v>
      </c>
      <c r="F5" s="45">
        <f>D5*E5</f>
        <v>50000</v>
      </c>
    </row>
    <row r="6" spans="1:6" x14ac:dyDescent="0.25">
      <c r="A6" s="33" t="s">
        <v>12</v>
      </c>
      <c r="B6" s="47" t="s">
        <v>13</v>
      </c>
      <c r="C6" s="48" t="s">
        <v>79</v>
      </c>
      <c r="D6" s="49">
        <v>100000</v>
      </c>
      <c r="E6" s="45">
        <v>10</v>
      </c>
      <c r="F6" s="45">
        <f t="shared" ref="F6:F16" si="0">D6*E6</f>
        <v>1000000</v>
      </c>
    </row>
    <row r="7" spans="1:6" x14ac:dyDescent="0.25">
      <c r="A7" s="34" t="s">
        <v>26</v>
      </c>
      <c r="B7" s="13"/>
      <c r="C7" s="14"/>
      <c r="D7" s="15"/>
      <c r="E7" s="12"/>
      <c r="F7" s="2">
        <f t="shared" si="0"/>
        <v>0</v>
      </c>
    </row>
    <row r="8" spans="1:6" x14ac:dyDescent="0.25">
      <c r="A8" s="34" t="s">
        <v>27</v>
      </c>
      <c r="B8" s="13"/>
      <c r="C8" s="14"/>
      <c r="D8" s="15"/>
      <c r="E8" s="12"/>
      <c r="F8" s="2">
        <f t="shared" si="0"/>
        <v>0</v>
      </c>
    </row>
    <row r="9" spans="1:6" x14ac:dyDescent="0.25">
      <c r="A9" s="34" t="s">
        <v>28</v>
      </c>
      <c r="B9" s="13"/>
      <c r="C9" s="14"/>
      <c r="D9" s="15"/>
      <c r="E9" s="12"/>
      <c r="F9" s="2">
        <f t="shared" si="0"/>
        <v>0</v>
      </c>
    </row>
    <row r="10" spans="1:6" x14ac:dyDescent="0.25">
      <c r="A10" s="34" t="s">
        <v>29</v>
      </c>
      <c r="B10" s="13"/>
      <c r="C10" s="14"/>
      <c r="D10" s="15"/>
      <c r="E10" s="12"/>
      <c r="F10" s="2">
        <f t="shared" si="0"/>
        <v>0</v>
      </c>
    </row>
    <row r="11" spans="1:6" x14ac:dyDescent="0.25">
      <c r="A11" s="34" t="s">
        <v>38</v>
      </c>
      <c r="B11" s="13"/>
      <c r="C11" s="14"/>
      <c r="D11" s="15"/>
      <c r="E11" s="12"/>
      <c r="F11" s="2">
        <f t="shared" si="0"/>
        <v>0</v>
      </c>
    </row>
    <row r="12" spans="1:6" x14ac:dyDescent="0.25">
      <c r="A12" s="34" t="s">
        <v>39</v>
      </c>
      <c r="B12" s="13"/>
      <c r="C12" s="14"/>
      <c r="D12" s="15"/>
      <c r="E12" s="12"/>
      <c r="F12" s="2">
        <f t="shared" si="0"/>
        <v>0</v>
      </c>
    </row>
    <row r="13" spans="1:6" x14ac:dyDescent="0.25">
      <c r="A13" s="34" t="s">
        <v>40</v>
      </c>
      <c r="B13" s="13"/>
      <c r="C13" s="14"/>
      <c r="D13" s="15"/>
      <c r="E13" s="12"/>
      <c r="F13" s="2">
        <f t="shared" si="0"/>
        <v>0</v>
      </c>
    </row>
    <row r="14" spans="1:6" x14ac:dyDescent="0.25">
      <c r="A14" s="34" t="s">
        <v>41</v>
      </c>
      <c r="B14" s="13"/>
      <c r="C14" s="14"/>
      <c r="D14" s="15"/>
      <c r="E14" s="12"/>
      <c r="F14" s="2">
        <f t="shared" si="0"/>
        <v>0</v>
      </c>
    </row>
    <row r="15" spans="1:6" x14ac:dyDescent="0.25">
      <c r="A15" s="34" t="s">
        <v>42</v>
      </c>
      <c r="B15" s="13"/>
      <c r="C15" s="14"/>
      <c r="D15" s="15"/>
      <c r="E15" s="12"/>
      <c r="F15" s="2">
        <f t="shared" si="0"/>
        <v>0</v>
      </c>
    </row>
    <row r="16" spans="1:6" x14ac:dyDescent="0.25">
      <c r="A16" s="34" t="s">
        <v>43</v>
      </c>
      <c r="B16" s="13"/>
      <c r="C16" s="14"/>
      <c r="D16" s="15"/>
      <c r="E16" s="12"/>
      <c r="F16" s="2">
        <f t="shared" si="0"/>
        <v>0</v>
      </c>
    </row>
    <row r="17" spans="1:6" x14ac:dyDescent="0.25">
      <c r="A17" s="34" t="s">
        <v>44</v>
      </c>
      <c r="B17" s="7" t="s">
        <v>53</v>
      </c>
      <c r="C17" s="8"/>
      <c r="D17" s="9"/>
      <c r="E17" s="10"/>
      <c r="F17" s="12"/>
    </row>
    <row r="18" spans="1:6" ht="7.5" customHeight="1" thickBot="1" x14ac:dyDescent="0.3"/>
    <row r="19" spans="1:6" ht="15.75" thickBot="1" x14ac:dyDescent="0.3">
      <c r="D19" s="6"/>
      <c r="E19" s="11" t="s">
        <v>58</v>
      </c>
      <c r="F19" s="3">
        <f>SUM(F7:F17)</f>
        <v>0</v>
      </c>
    </row>
    <row r="20" spans="1:6" ht="7.5" customHeight="1" x14ac:dyDescent="0.25"/>
    <row r="21" spans="1:6" x14ac:dyDescent="0.25">
      <c r="B21" s="19" t="s">
        <v>102</v>
      </c>
    </row>
    <row r="22" spans="1:6" x14ac:dyDescent="0.25">
      <c r="B22" s="37" t="s">
        <v>30</v>
      </c>
      <c r="C22" s="37" t="s">
        <v>31</v>
      </c>
    </row>
    <row r="23" spans="1:6" x14ac:dyDescent="0.25">
      <c r="A23" s="34" t="s">
        <v>25</v>
      </c>
      <c r="B23" s="13"/>
      <c r="C23" s="12"/>
    </row>
    <row r="24" spans="1:6" x14ac:dyDescent="0.25">
      <c r="A24" s="34" t="s">
        <v>26</v>
      </c>
      <c r="B24" s="13"/>
      <c r="C24" s="12"/>
    </row>
    <row r="25" spans="1:6" x14ac:dyDescent="0.25">
      <c r="A25" s="34" t="s">
        <v>27</v>
      </c>
      <c r="B25" s="13"/>
      <c r="C25" s="12"/>
    </row>
    <row r="26" spans="1:6" x14ac:dyDescent="0.25">
      <c r="A26" s="34" t="s">
        <v>28</v>
      </c>
      <c r="B26" s="13"/>
      <c r="C26" s="12"/>
    </row>
    <row r="27" spans="1:6" x14ac:dyDescent="0.25">
      <c r="A27" s="34" t="s">
        <v>29</v>
      </c>
      <c r="B27" s="13"/>
      <c r="C27" s="12"/>
    </row>
    <row r="28" spans="1:6" x14ac:dyDescent="0.25">
      <c r="A28" s="34" t="s">
        <v>38</v>
      </c>
      <c r="B28" s="13"/>
      <c r="C28" s="12"/>
    </row>
    <row r="29" spans="1:6" ht="15.75" thickBot="1" x14ac:dyDescent="0.3">
      <c r="A29" s="34" t="s">
        <v>39</v>
      </c>
      <c r="B29" s="7" t="s">
        <v>109</v>
      </c>
      <c r="C29" s="16"/>
    </row>
    <row r="30" spans="1:6" ht="15.75" thickBot="1" x14ac:dyDescent="0.3">
      <c r="B30" s="11" t="s">
        <v>59</v>
      </c>
      <c r="C30" s="3">
        <f>SUM(C23:C29)</f>
        <v>0</v>
      </c>
    </row>
  </sheetData>
  <sheetProtection algorithmName="SHA-512" hashValue="irgC73G+IA0RaelI8DsLGMuwdTIQnU092Ruu5PWt9s0h6bQ8VMc/HOlLlhYDpGq0QMUlB2xo/oj6EL9WZoK1ZA==" saltValue="bYYOvAYeX4jTQ06Z+2wtcQ==" spinCount="100000" sheet="1" selectLockedCells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"/>
  <sheetViews>
    <sheetView workbookViewId="0">
      <selection activeCell="E11" sqref="E11"/>
    </sheetView>
  </sheetViews>
  <sheetFormatPr defaultRowHeight="15" x14ac:dyDescent="0.25"/>
  <cols>
    <col min="1" max="1" width="8" customWidth="1"/>
    <col min="2" max="2" width="38.85546875" customWidth="1"/>
    <col min="3" max="3" width="31.5703125" customWidth="1"/>
    <col min="4" max="4" width="20.28515625" customWidth="1"/>
    <col min="5" max="5" width="23" customWidth="1"/>
  </cols>
  <sheetData>
    <row r="1" spans="1:5" x14ac:dyDescent="0.25">
      <c r="B1" s="6" t="s">
        <v>124</v>
      </c>
    </row>
    <row r="2" spans="1:5" s="27" customFormat="1" ht="45" x14ac:dyDescent="0.25">
      <c r="B2" s="52" t="s">
        <v>111</v>
      </c>
      <c r="C2" s="52" t="s">
        <v>89</v>
      </c>
      <c r="D2" s="52" t="s">
        <v>138</v>
      </c>
      <c r="E2" s="52" t="s">
        <v>93</v>
      </c>
    </row>
    <row r="3" spans="1:5" s="27" customFormat="1" ht="30" customHeight="1" x14ac:dyDescent="0.25">
      <c r="A3" s="55" t="s">
        <v>12</v>
      </c>
      <c r="B3" s="85" t="s">
        <v>92</v>
      </c>
      <c r="C3" s="85" t="s">
        <v>139</v>
      </c>
      <c r="D3" s="86">
        <v>400000</v>
      </c>
      <c r="E3" s="80" t="s">
        <v>94</v>
      </c>
    </row>
    <row r="4" spans="1:5" ht="30" x14ac:dyDescent="0.25">
      <c r="A4" s="31" t="s">
        <v>18</v>
      </c>
      <c r="B4" s="68" t="s">
        <v>90</v>
      </c>
      <c r="C4" s="71"/>
      <c r="D4" s="72"/>
      <c r="E4" s="73"/>
    </row>
    <row r="5" spans="1:5" ht="29.25" customHeight="1" x14ac:dyDescent="0.25">
      <c r="A5" s="32" t="s">
        <v>19</v>
      </c>
      <c r="B5" s="69" t="s">
        <v>88</v>
      </c>
      <c r="C5" s="74"/>
      <c r="D5" s="75"/>
      <c r="E5" s="73"/>
    </row>
    <row r="6" spans="1:5" ht="30" customHeight="1" x14ac:dyDescent="0.25">
      <c r="A6" s="32" t="s">
        <v>20</v>
      </c>
      <c r="B6" s="69" t="s">
        <v>83</v>
      </c>
      <c r="C6" s="74"/>
      <c r="D6" s="75"/>
      <c r="E6" s="73"/>
    </row>
    <row r="7" spans="1:5" ht="30" x14ac:dyDescent="0.25">
      <c r="A7" s="32" t="s">
        <v>21</v>
      </c>
      <c r="B7" s="69" t="s">
        <v>95</v>
      </c>
      <c r="C7" s="74"/>
      <c r="D7" s="75"/>
      <c r="E7" s="73"/>
    </row>
    <row r="8" spans="1:5" ht="30" x14ac:dyDescent="0.25">
      <c r="A8" s="32" t="s">
        <v>22</v>
      </c>
      <c r="B8" s="69" t="s">
        <v>84</v>
      </c>
      <c r="C8" s="74"/>
      <c r="D8" s="75"/>
      <c r="E8" s="73"/>
    </row>
    <row r="9" spans="1:5" ht="30" customHeight="1" x14ac:dyDescent="0.25">
      <c r="A9" s="32" t="s">
        <v>23</v>
      </c>
      <c r="B9" s="69" t="s">
        <v>112</v>
      </c>
      <c r="C9" s="74"/>
      <c r="D9" s="75"/>
      <c r="E9" s="73"/>
    </row>
    <row r="10" spans="1:5" ht="30" customHeight="1" x14ac:dyDescent="0.25">
      <c r="A10" s="32" t="s">
        <v>24</v>
      </c>
      <c r="B10" s="70"/>
      <c r="C10" s="74"/>
      <c r="D10" s="75"/>
      <c r="E10" s="73"/>
    </row>
    <row r="11" spans="1:5" ht="30" customHeight="1" x14ac:dyDescent="0.25">
      <c r="A11" s="32" t="s">
        <v>25</v>
      </c>
      <c r="B11" s="70"/>
      <c r="C11" s="74"/>
      <c r="D11" s="75"/>
      <c r="E11" s="73"/>
    </row>
    <row r="12" spans="1:5" ht="30" customHeight="1" x14ac:dyDescent="0.25">
      <c r="A12" s="32" t="s">
        <v>26</v>
      </c>
      <c r="B12" s="70"/>
      <c r="C12" s="74"/>
      <c r="D12" s="75"/>
      <c r="E12" s="73"/>
    </row>
    <row r="13" spans="1:5" ht="30" customHeight="1" x14ac:dyDescent="0.25">
      <c r="A13" s="32" t="s">
        <v>27</v>
      </c>
      <c r="B13" s="70"/>
      <c r="C13" s="74"/>
      <c r="D13" s="75"/>
      <c r="E13" s="73"/>
    </row>
    <row r="14" spans="1:5" ht="30" customHeight="1" x14ac:dyDescent="0.25">
      <c r="A14" s="32" t="s">
        <v>28</v>
      </c>
      <c r="B14" s="70"/>
      <c r="C14" s="74"/>
      <c r="D14" s="75"/>
      <c r="E14" s="73"/>
    </row>
    <row r="15" spans="1:5" ht="30" customHeight="1" x14ac:dyDescent="0.25">
      <c r="A15" s="32" t="s">
        <v>29</v>
      </c>
      <c r="B15" s="69" t="s">
        <v>91</v>
      </c>
      <c r="C15" s="87"/>
      <c r="D15" s="75"/>
      <c r="E15" s="88"/>
    </row>
    <row r="16" spans="1:5" ht="7.5" customHeight="1" thickBot="1" x14ac:dyDescent="0.3">
      <c r="D16" s="53"/>
    </row>
    <row r="17" spans="3:4" ht="15.75" thickBot="1" x14ac:dyDescent="0.3">
      <c r="C17" s="11" t="s">
        <v>85</v>
      </c>
      <c r="D17" s="3">
        <f>SUM(D4:D15)</f>
        <v>0</v>
      </c>
    </row>
    <row r="18" spans="3:4" ht="15.75" thickBot="1" x14ac:dyDescent="0.3">
      <c r="C18" s="11" t="s">
        <v>86</v>
      </c>
      <c r="D18" s="3">
        <f>'34. COSTS &amp; FUNDING'!F17</f>
        <v>0</v>
      </c>
    </row>
    <row r="19" spans="3:4" ht="15.75" thickBot="1" x14ac:dyDescent="0.3">
      <c r="C19" s="11" t="s">
        <v>87</v>
      </c>
      <c r="D19" s="54">
        <f>D17+D18</f>
        <v>0</v>
      </c>
    </row>
  </sheetData>
  <sheetProtection algorithmName="SHA-512" hashValue="ifz36Iv4wh7qsRjk+op1jdaPzccSsdQkBxKHvrTqyxpAp+Hr5z3zThZAnWMFRUoBRC1tjTH5Cc0s+dr9jDhU+w==" saltValue="qje5kzuP0zCVq48ac/wNDg==" spinCount="100000" sheet="1" selectLockedCells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10"/>
  <sheetViews>
    <sheetView workbookViewId="0">
      <selection activeCell="C18" sqref="C18"/>
    </sheetView>
  </sheetViews>
  <sheetFormatPr defaultColWidth="9.140625" defaultRowHeight="15" x14ac:dyDescent="0.25"/>
  <cols>
    <col min="1" max="1" width="9.140625" style="25"/>
    <col min="2" max="2" width="32" style="25" customWidth="1"/>
    <col min="3" max="3" width="33.85546875" style="25" customWidth="1"/>
    <col min="4" max="4" width="19.140625" style="25" customWidth="1"/>
    <col min="5" max="16384" width="9.140625" style="25"/>
  </cols>
  <sheetData>
    <row r="1" spans="2:4" x14ac:dyDescent="0.25">
      <c r="B1" s="24" t="s">
        <v>125</v>
      </c>
    </row>
    <row r="3" spans="2:4" ht="15.75" thickBot="1" x14ac:dyDescent="0.3">
      <c r="B3" s="24"/>
    </row>
    <row r="4" spans="2:4" ht="15.75" thickBot="1" x14ac:dyDescent="0.3">
      <c r="C4" s="89" t="s">
        <v>129</v>
      </c>
      <c r="D4" s="60" t="str">
        <f>IF('33. BENEFITS'!E17&lt;0.01,"will auto-fill",'33. BENEFITS'!E17)</f>
        <v>will auto-fill</v>
      </c>
    </row>
    <row r="5" spans="2:4" ht="15.75" thickBot="1" x14ac:dyDescent="0.3">
      <c r="C5" s="89"/>
      <c r="D5" s="90"/>
    </row>
    <row r="6" spans="2:4" ht="15.75" thickBot="1" x14ac:dyDescent="0.3">
      <c r="C6" s="89" t="s">
        <v>130</v>
      </c>
      <c r="D6" s="61" t="str">
        <f>IF('34. FUTURE COSTS'!D19&lt;0.01,"will auto-fill",'34. FUTURE COSTS'!D19)</f>
        <v>will auto-fill</v>
      </c>
    </row>
    <row r="7" spans="2:4" ht="15.75" thickBot="1" x14ac:dyDescent="0.3">
      <c r="C7" s="90"/>
      <c r="D7" s="90"/>
    </row>
    <row r="8" spans="2:4" ht="15.75" thickBot="1" x14ac:dyDescent="0.3">
      <c r="C8" s="89" t="s">
        <v>11</v>
      </c>
      <c r="D8" s="38" t="str">
        <f>IF('33. BENEFITS'!E17&lt;0.01,"will auto-compute",D4/D6)</f>
        <v>will auto-compute</v>
      </c>
    </row>
    <row r="10" spans="2:4" x14ac:dyDescent="0.25">
      <c r="B10" s="26" t="s">
        <v>106</v>
      </c>
    </row>
  </sheetData>
  <sheetProtection algorithmName="SHA-512" hashValue="/ZEUsDOHcIFIJGPpKBVwjR5dY4L/ADjGtkS3zaFLlYw+PgoaqrOUQfRv4T35Fsf+q3CgUzK5ZLZqjKoYivDd8A==" saltValue="ox4DSvU46ET7VWBLy3rX9A==" spinCount="100000" sheet="1" selectLockedCells="1" selectUnlockedCells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15" workbookViewId="0">
      <selection activeCell="E8" sqref="E8"/>
    </sheetView>
  </sheetViews>
  <sheetFormatPr defaultRowHeight="15" x14ac:dyDescent="0.25"/>
  <cols>
    <col min="2" max="2" width="42.85546875" customWidth="1"/>
    <col min="3" max="3" width="9.5703125" bestFit="1" customWidth="1"/>
    <col min="4" max="4" width="11.85546875" bestFit="1" customWidth="1"/>
    <col min="5" max="5" width="18.85546875" customWidth="1"/>
    <col min="6" max="6" width="27.7109375" customWidth="1"/>
  </cols>
  <sheetData>
    <row r="1" spans="1:6" x14ac:dyDescent="0.25">
      <c r="B1" s="6" t="s">
        <v>126</v>
      </c>
    </row>
    <row r="2" spans="1:6" ht="7.5" customHeight="1" thickBot="1" x14ac:dyDescent="0.3">
      <c r="B2" s="6"/>
    </row>
    <row r="3" spans="1:6" ht="15.75" thickBot="1" x14ac:dyDescent="0.3">
      <c r="C3" s="6"/>
      <c r="D3" s="11" t="s">
        <v>63</v>
      </c>
      <c r="E3" s="4">
        <f>'34. COSTS &amp; FUNDING'!F17</f>
        <v>0</v>
      </c>
    </row>
    <row r="4" spans="1:6" ht="15.75" thickBot="1" x14ac:dyDescent="0.3">
      <c r="C4" s="6"/>
      <c r="D4" s="11" t="s">
        <v>82</v>
      </c>
      <c r="E4" s="4">
        <f>E3-'34. COSTS &amp; FUNDING'!C26</f>
        <v>0</v>
      </c>
    </row>
    <row r="5" spans="1:6" ht="15.75" thickBot="1" x14ac:dyDescent="0.3">
      <c r="C5" s="6"/>
      <c r="D5" s="11" t="s">
        <v>62</v>
      </c>
      <c r="E5" s="3">
        <f>E8+E21+E33</f>
        <v>0</v>
      </c>
    </row>
    <row r="6" spans="1:6" ht="15.75" thickBot="1" x14ac:dyDescent="0.3">
      <c r="B6" s="11"/>
      <c r="C6" s="11"/>
      <c r="D6" s="11" t="s">
        <v>81</v>
      </c>
      <c r="E6" s="29" t="str">
        <f>IF(E3=0,"will auto-compute",E5/E4)</f>
        <v>will auto-compute</v>
      </c>
    </row>
    <row r="7" spans="1:6" ht="7.5" customHeight="1" thickBot="1" x14ac:dyDescent="0.3">
      <c r="B7" s="39"/>
      <c r="C7" s="39"/>
      <c r="D7" s="39"/>
      <c r="E7" s="39"/>
      <c r="F7" s="39"/>
    </row>
    <row r="8" spans="1:6" ht="15.75" thickBot="1" x14ac:dyDescent="0.3">
      <c r="B8" s="102" t="s">
        <v>17</v>
      </c>
      <c r="C8" s="102"/>
      <c r="D8" s="103"/>
      <c r="E8" s="18"/>
    </row>
    <row r="9" spans="1:6" ht="7.5" customHeight="1" x14ac:dyDescent="0.25">
      <c r="B9" s="39"/>
      <c r="C9" s="39"/>
      <c r="D9" s="39"/>
      <c r="E9" s="39"/>
      <c r="F9" s="39"/>
    </row>
    <row r="10" spans="1:6" x14ac:dyDescent="0.25">
      <c r="B10" s="19" t="s">
        <v>110</v>
      </c>
    </row>
    <row r="11" spans="1:6" x14ac:dyDescent="0.25">
      <c r="B11" s="6" t="s">
        <v>0</v>
      </c>
      <c r="C11" s="37" t="s">
        <v>1</v>
      </c>
      <c r="D11" s="37" t="s">
        <v>2</v>
      </c>
      <c r="E11" s="37" t="s">
        <v>3</v>
      </c>
      <c r="F11" s="37" t="s">
        <v>33</v>
      </c>
    </row>
    <row r="12" spans="1:6" x14ac:dyDescent="0.25">
      <c r="A12" s="66" t="s">
        <v>12</v>
      </c>
      <c r="B12" s="47" t="s">
        <v>15</v>
      </c>
      <c r="C12" s="46">
        <v>100</v>
      </c>
      <c r="D12" s="45">
        <v>90</v>
      </c>
      <c r="E12" s="45">
        <f>C12*D12</f>
        <v>9000</v>
      </c>
      <c r="F12" s="63" t="s">
        <v>36</v>
      </c>
    </row>
    <row r="13" spans="1:6" x14ac:dyDescent="0.25">
      <c r="A13" s="34" t="s">
        <v>18</v>
      </c>
      <c r="B13" s="13"/>
      <c r="C13" s="17"/>
      <c r="D13" s="12"/>
      <c r="E13" s="2">
        <f t="shared" ref="E13:E17" si="0">C13*D13</f>
        <v>0</v>
      </c>
      <c r="F13" s="64"/>
    </row>
    <row r="14" spans="1:6" x14ac:dyDescent="0.25">
      <c r="A14" s="34" t="s">
        <v>19</v>
      </c>
      <c r="B14" s="13"/>
      <c r="C14" s="17"/>
      <c r="D14" s="12"/>
      <c r="E14" s="2">
        <f t="shared" si="0"/>
        <v>0</v>
      </c>
      <c r="F14" s="64"/>
    </row>
    <row r="15" spans="1:6" x14ac:dyDescent="0.25">
      <c r="A15" s="34" t="s">
        <v>20</v>
      </c>
      <c r="B15" s="13"/>
      <c r="C15" s="17"/>
      <c r="D15" s="12"/>
      <c r="E15" s="2">
        <f t="shared" si="0"/>
        <v>0</v>
      </c>
      <c r="F15" s="64"/>
    </row>
    <row r="16" spans="1:6" x14ac:dyDescent="0.25">
      <c r="A16" s="34" t="s">
        <v>21</v>
      </c>
      <c r="B16" s="13"/>
      <c r="C16" s="17"/>
      <c r="D16" s="12"/>
      <c r="E16" s="2">
        <f t="shared" si="0"/>
        <v>0</v>
      </c>
      <c r="F16" s="64"/>
    </row>
    <row r="17" spans="1:6" x14ac:dyDescent="0.25">
      <c r="A17" s="34" t="s">
        <v>22</v>
      </c>
      <c r="B17" s="13"/>
      <c r="C17" s="17"/>
      <c r="D17" s="12"/>
      <c r="E17" s="2">
        <f t="shared" si="0"/>
        <v>0</v>
      </c>
      <c r="F17" s="64"/>
    </row>
    <row r="18" spans="1:6" ht="7.5" customHeight="1" thickBot="1" x14ac:dyDescent="0.3"/>
    <row r="19" spans="1:6" ht="15.75" customHeight="1" thickBot="1" x14ac:dyDescent="0.3">
      <c r="B19" s="6"/>
      <c r="D19" s="11" t="s">
        <v>60</v>
      </c>
      <c r="E19" s="4">
        <f>SUM(E13:E17)</f>
        <v>0</v>
      </c>
    </row>
    <row r="20" spans="1:6" ht="7.5" customHeight="1" thickBot="1" x14ac:dyDescent="0.3">
      <c r="B20" s="6"/>
      <c r="D20" s="11"/>
    </row>
    <row r="21" spans="1:6" ht="15.75" thickBot="1" x14ac:dyDescent="0.3">
      <c r="B21" s="102" t="s">
        <v>61</v>
      </c>
      <c r="C21" s="102"/>
      <c r="D21" s="103"/>
      <c r="E21" s="3">
        <f>E19+'41. Pg 2'!E15</f>
        <v>0</v>
      </c>
    </row>
    <row r="22" spans="1:6" ht="7.5" customHeight="1" x14ac:dyDescent="0.25">
      <c r="B22" s="39"/>
      <c r="C22" s="39"/>
      <c r="D22" s="39"/>
      <c r="E22" s="39"/>
      <c r="F22" s="39"/>
    </row>
    <row r="23" spans="1:6" x14ac:dyDescent="0.25">
      <c r="B23" s="19" t="s">
        <v>71</v>
      </c>
    </row>
    <row r="24" spans="1:6" x14ac:dyDescent="0.25">
      <c r="B24" s="6" t="s">
        <v>16</v>
      </c>
      <c r="C24" s="37" t="s">
        <v>8</v>
      </c>
      <c r="D24" s="37" t="s">
        <v>7</v>
      </c>
      <c r="E24" s="37" t="s">
        <v>9</v>
      </c>
      <c r="F24" s="37" t="s">
        <v>67</v>
      </c>
    </row>
    <row r="25" spans="1:6" ht="30" customHeight="1" x14ac:dyDescent="0.25">
      <c r="A25" s="67" t="s">
        <v>12</v>
      </c>
      <c r="B25" s="80" t="s">
        <v>68</v>
      </c>
      <c r="C25" s="91">
        <v>100</v>
      </c>
      <c r="D25" s="83">
        <v>10</v>
      </c>
      <c r="E25" s="83">
        <f t="shared" ref="E25:E29" si="1">C25*D25</f>
        <v>1000</v>
      </c>
      <c r="F25" s="92" t="s">
        <v>69</v>
      </c>
    </row>
    <row r="26" spans="1:6" ht="30" customHeight="1" x14ac:dyDescent="0.25">
      <c r="A26" s="32" t="s">
        <v>18</v>
      </c>
      <c r="B26" s="70"/>
      <c r="C26" s="93"/>
      <c r="D26" s="94"/>
      <c r="E26" s="78">
        <f t="shared" si="1"/>
        <v>0</v>
      </c>
      <c r="F26" s="95"/>
    </row>
    <row r="27" spans="1:6" ht="30" customHeight="1" x14ac:dyDescent="0.25">
      <c r="A27" s="32" t="s">
        <v>19</v>
      </c>
      <c r="B27" s="70"/>
      <c r="C27" s="93"/>
      <c r="D27" s="94"/>
      <c r="E27" s="78">
        <f t="shared" si="1"/>
        <v>0</v>
      </c>
      <c r="F27" s="95"/>
    </row>
    <row r="28" spans="1:6" ht="30" customHeight="1" x14ac:dyDescent="0.25">
      <c r="A28" s="32" t="s">
        <v>20</v>
      </c>
      <c r="B28" s="70"/>
      <c r="C28" s="93"/>
      <c r="D28" s="94"/>
      <c r="E28" s="78">
        <f t="shared" si="1"/>
        <v>0</v>
      </c>
      <c r="F28" s="95"/>
    </row>
    <row r="29" spans="1:6" ht="30" customHeight="1" x14ac:dyDescent="0.25">
      <c r="A29" s="32" t="s">
        <v>21</v>
      </c>
      <c r="B29" s="70"/>
      <c r="C29" s="93"/>
      <c r="D29" s="94"/>
      <c r="E29" s="78">
        <f t="shared" si="1"/>
        <v>0</v>
      </c>
      <c r="F29" s="95"/>
    </row>
    <row r="30" spans="1:6" ht="7.5" customHeight="1" thickBot="1" x14ac:dyDescent="0.3"/>
    <row r="31" spans="1:6" ht="15.75" thickBot="1" x14ac:dyDescent="0.3">
      <c r="B31" s="102" t="s">
        <v>65</v>
      </c>
      <c r="C31" s="102"/>
      <c r="D31" s="103"/>
      <c r="E31" s="3">
        <f>SUM(E26:E29)</f>
        <v>0</v>
      </c>
    </row>
    <row r="32" spans="1:6" ht="7.5" customHeight="1" thickBot="1" x14ac:dyDescent="0.3"/>
    <row r="33" spans="4:5" ht="15.75" thickBot="1" x14ac:dyDescent="0.3">
      <c r="D33" s="11" t="s">
        <v>64</v>
      </c>
      <c r="E33" s="4">
        <f>E31+'41. Pg 2'!E28</f>
        <v>0</v>
      </c>
    </row>
  </sheetData>
  <sheetProtection algorithmName="SHA-512" hashValue="uDv6vS+TAizja919SGRrDaziby+DmBBOkokzjtZ+sffDz12Nd+PapPfbZAdqjd0JztkApflqe6DACwnmDxHVYA==" saltValue="YpFrb49hqnG+SeMVw45d4A==" spinCount="100000" sheet="1" selectLockedCells="1"/>
  <mergeCells count="3">
    <mergeCell ref="B8:D8"/>
    <mergeCell ref="B21:D21"/>
    <mergeCell ref="B31:D3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workbookViewId="0">
      <selection activeCell="D8" sqref="D8"/>
    </sheetView>
  </sheetViews>
  <sheetFormatPr defaultRowHeight="15" x14ac:dyDescent="0.25"/>
  <cols>
    <col min="2" max="2" width="42.85546875" customWidth="1"/>
    <col min="3" max="3" width="9.7109375" customWidth="1"/>
    <col min="4" max="4" width="11.85546875" customWidth="1"/>
    <col min="5" max="5" width="18.85546875" customWidth="1"/>
    <col min="6" max="6" width="27.7109375" customWidth="1"/>
  </cols>
  <sheetData>
    <row r="1" spans="1:6" x14ac:dyDescent="0.25">
      <c r="B1" s="6" t="s">
        <v>127</v>
      </c>
    </row>
    <row r="2" spans="1:6" ht="7.5" customHeight="1" x14ac:dyDescent="0.25"/>
    <row r="3" spans="1:6" x14ac:dyDescent="0.25">
      <c r="B3" s="19" t="s">
        <v>110</v>
      </c>
    </row>
    <row r="4" spans="1:6" x14ac:dyDescent="0.25">
      <c r="B4" s="6" t="s">
        <v>0</v>
      </c>
      <c r="C4" s="37" t="s">
        <v>1</v>
      </c>
      <c r="D4" s="37" t="s">
        <v>2</v>
      </c>
      <c r="E4" s="37" t="s">
        <v>3</v>
      </c>
      <c r="F4" s="37" t="s">
        <v>33</v>
      </c>
    </row>
    <row r="5" spans="1:6" x14ac:dyDescent="0.25">
      <c r="A5" s="66" t="s">
        <v>12</v>
      </c>
      <c r="B5" s="47" t="s">
        <v>15</v>
      </c>
      <c r="C5" s="46">
        <v>100</v>
      </c>
      <c r="D5" s="45">
        <v>90</v>
      </c>
      <c r="E5" s="45">
        <f>C5*D5</f>
        <v>9000</v>
      </c>
      <c r="F5" s="63" t="s">
        <v>36</v>
      </c>
    </row>
    <row r="6" spans="1:6" x14ac:dyDescent="0.25">
      <c r="A6" s="34" t="s">
        <v>23</v>
      </c>
      <c r="B6" s="13"/>
      <c r="C6" s="17"/>
      <c r="D6" s="12"/>
      <c r="E6" s="2">
        <f t="shared" ref="E6:E12" si="0">C6*D6</f>
        <v>0</v>
      </c>
      <c r="F6" s="64"/>
    </row>
    <row r="7" spans="1:6" x14ac:dyDescent="0.25">
      <c r="A7" s="34" t="s">
        <v>24</v>
      </c>
      <c r="B7" s="13"/>
      <c r="C7" s="17"/>
      <c r="D7" s="12"/>
      <c r="E7" s="2">
        <f t="shared" si="0"/>
        <v>0</v>
      </c>
      <c r="F7" s="64"/>
    </row>
    <row r="8" spans="1:6" x14ac:dyDescent="0.25">
      <c r="A8" s="34" t="s">
        <v>25</v>
      </c>
      <c r="B8" s="13"/>
      <c r="C8" s="17"/>
      <c r="D8" s="12"/>
      <c r="E8" s="2">
        <f t="shared" si="0"/>
        <v>0</v>
      </c>
      <c r="F8" s="64"/>
    </row>
    <row r="9" spans="1:6" x14ac:dyDescent="0.25">
      <c r="A9" s="34" t="s">
        <v>26</v>
      </c>
      <c r="B9" s="13"/>
      <c r="C9" s="17"/>
      <c r="D9" s="12"/>
      <c r="E9" s="2">
        <f t="shared" si="0"/>
        <v>0</v>
      </c>
      <c r="F9" s="64"/>
    </row>
    <row r="10" spans="1:6" x14ac:dyDescent="0.25">
      <c r="A10" s="34" t="s">
        <v>27</v>
      </c>
      <c r="B10" s="13"/>
      <c r="C10" s="17"/>
      <c r="D10" s="12"/>
      <c r="E10" s="2">
        <f t="shared" si="0"/>
        <v>0</v>
      </c>
      <c r="F10" s="64"/>
    </row>
    <row r="11" spans="1:6" x14ac:dyDescent="0.25">
      <c r="A11" s="34" t="s">
        <v>28</v>
      </c>
      <c r="B11" s="13"/>
      <c r="C11" s="17"/>
      <c r="D11" s="12"/>
      <c r="E11" s="2">
        <f t="shared" si="0"/>
        <v>0</v>
      </c>
      <c r="F11" s="64"/>
    </row>
    <row r="12" spans="1:6" x14ac:dyDescent="0.25">
      <c r="A12" s="34" t="s">
        <v>29</v>
      </c>
      <c r="B12" s="13"/>
      <c r="C12" s="17"/>
      <c r="D12" s="12"/>
      <c r="E12" s="2">
        <f t="shared" si="0"/>
        <v>0</v>
      </c>
      <c r="F12" s="64"/>
    </row>
    <row r="13" spans="1:6" x14ac:dyDescent="0.25">
      <c r="B13" s="7" t="s">
        <v>53</v>
      </c>
      <c r="C13" s="40"/>
      <c r="D13" s="10"/>
      <c r="E13" s="12"/>
      <c r="F13" s="65"/>
    </row>
    <row r="14" spans="1:6" ht="7.5" customHeight="1" thickBot="1" x14ac:dyDescent="0.3"/>
    <row r="15" spans="1:6" ht="15.75" thickBot="1" x14ac:dyDescent="0.3">
      <c r="B15" s="102" t="s">
        <v>66</v>
      </c>
      <c r="C15" s="102"/>
      <c r="D15" s="103"/>
      <c r="E15" s="3">
        <f>SUM(E6:E13)</f>
        <v>0</v>
      </c>
    </row>
    <row r="16" spans="1:6" ht="7.5" customHeight="1" x14ac:dyDescent="0.25">
      <c r="B16" s="39"/>
      <c r="C16" s="39"/>
      <c r="D16" s="39"/>
      <c r="E16" s="39"/>
      <c r="F16" s="39"/>
    </row>
    <row r="17" spans="1:6" x14ac:dyDescent="0.25">
      <c r="B17" s="19" t="s">
        <v>71</v>
      </c>
    </row>
    <row r="18" spans="1:6" x14ac:dyDescent="0.25">
      <c r="B18" s="6" t="s">
        <v>16</v>
      </c>
      <c r="C18" s="37" t="s">
        <v>8</v>
      </c>
      <c r="D18" s="37" t="s">
        <v>7</v>
      </c>
      <c r="E18" s="37" t="s">
        <v>9</v>
      </c>
      <c r="F18" s="37" t="s">
        <v>67</v>
      </c>
    </row>
    <row r="19" spans="1:6" ht="30" customHeight="1" x14ac:dyDescent="0.25">
      <c r="A19" s="67" t="s">
        <v>12</v>
      </c>
      <c r="B19" s="80" t="s">
        <v>68</v>
      </c>
      <c r="C19" s="91">
        <v>100</v>
      </c>
      <c r="D19" s="83">
        <v>10</v>
      </c>
      <c r="E19" s="83">
        <f>C19*D19</f>
        <v>1000</v>
      </c>
      <c r="F19" s="92" t="s">
        <v>69</v>
      </c>
    </row>
    <row r="20" spans="1:6" ht="30" customHeight="1" x14ac:dyDescent="0.25">
      <c r="A20" s="32" t="s">
        <v>22</v>
      </c>
      <c r="B20" s="70"/>
      <c r="C20" s="93"/>
      <c r="D20" s="94"/>
      <c r="E20" s="78">
        <f>C20*D20</f>
        <v>0</v>
      </c>
      <c r="F20" s="95"/>
    </row>
    <row r="21" spans="1:6" ht="30" customHeight="1" x14ac:dyDescent="0.25">
      <c r="A21" s="32" t="s">
        <v>23</v>
      </c>
      <c r="B21" s="70"/>
      <c r="C21" s="93"/>
      <c r="D21" s="94"/>
      <c r="E21" s="78">
        <f>C21*D21</f>
        <v>0</v>
      </c>
      <c r="F21" s="95"/>
    </row>
    <row r="22" spans="1:6" ht="30" customHeight="1" x14ac:dyDescent="0.25">
      <c r="A22" s="32" t="s">
        <v>24</v>
      </c>
      <c r="B22" s="70"/>
      <c r="C22" s="93"/>
      <c r="D22" s="94"/>
      <c r="E22" s="78">
        <f>C22*D22</f>
        <v>0</v>
      </c>
      <c r="F22" s="95"/>
    </row>
    <row r="23" spans="1:6" ht="30" customHeight="1" x14ac:dyDescent="0.25">
      <c r="A23" s="32" t="s">
        <v>25</v>
      </c>
      <c r="B23" s="70"/>
      <c r="C23" s="93"/>
      <c r="D23" s="94"/>
      <c r="E23" s="78">
        <f>C23*D23</f>
        <v>0</v>
      </c>
      <c r="F23" s="95"/>
    </row>
    <row r="24" spans="1:6" ht="30" customHeight="1" x14ac:dyDescent="0.25">
      <c r="A24" s="32" t="s">
        <v>26</v>
      </c>
      <c r="B24" s="70"/>
      <c r="C24" s="93"/>
      <c r="D24" s="94"/>
      <c r="E24" s="78">
        <f t="shared" ref="E24:E25" si="1">C24*D24</f>
        <v>0</v>
      </c>
      <c r="F24" s="95"/>
    </row>
    <row r="25" spans="1:6" ht="30" customHeight="1" x14ac:dyDescent="0.25">
      <c r="A25" s="32" t="s">
        <v>27</v>
      </c>
      <c r="B25" s="70"/>
      <c r="C25" s="93"/>
      <c r="D25" s="94"/>
      <c r="E25" s="78">
        <f t="shared" si="1"/>
        <v>0</v>
      </c>
      <c r="F25" s="95"/>
    </row>
    <row r="26" spans="1:6" x14ac:dyDescent="0.25">
      <c r="A26" s="32" t="s">
        <v>28</v>
      </c>
      <c r="B26" s="7" t="s">
        <v>53</v>
      </c>
      <c r="C26" s="10"/>
      <c r="D26" s="40"/>
      <c r="E26" s="12"/>
      <c r="F26" s="65"/>
    </row>
    <row r="27" spans="1:6" ht="7.5" customHeight="1" thickBot="1" x14ac:dyDescent="0.3"/>
    <row r="28" spans="1:6" ht="15.75" thickBot="1" x14ac:dyDescent="0.3">
      <c r="B28" s="102" t="s">
        <v>65</v>
      </c>
      <c r="C28" s="102"/>
      <c r="D28" s="103"/>
      <c r="E28" s="3">
        <f>SUM(E20:E26)</f>
        <v>0</v>
      </c>
    </row>
  </sheetData>
  <sheetProtection algorithmName="SHA-512" hashValue="qKvaOf7xoTJsZncB2jU63vfj0Fi/bHEe2VjNXJXnjxU5h9N9WCcWjIT9g4xZ3QC5ZMiYvUqUlJXYMF6QbQboAg==" saltValue="joqJ1mrT+uFeTyJ5ZazX6Q==" spinCount="100000" sheet="1" selectLockedCells="1"/>
  <mergeCells count="2">
    <mergeCell ref="B28:D28"/>
    <mergeCell ref="B15:D15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3"/>
  <sheetViews>
    <sheetView workbookViewId="0">
      <selection activeCell="I22" sqref="I22"/>
    </sheetView>
  </sheetViews>
  <sheetFormatPr defaultColWidth="9.140625" defaultRowHeight="15" x14ac:dyDescent="0.25"/>
  <cols>
    <col min="1" max="1" width="1.140625" style="1" customWidth="1"/>
    <col min="2" max="16384" width="9.140625" style="1"/>
  </cols>
  <sheetData>
    <row r="1" spans="2:3" s="23" customFormat="1" x14ac:dyDescent="0.25">
      <c r="B1" s="22" t="s">
        <v>54</v>
      </c>
    </row>
    <row r="2" spans="2:3" s="23" customFormat="1" x14ac:dyDescent="0.25">
      <c r="B2" s="62" t="s">
        <v>56</v>
      </c>
    </row>
    <row r="3" spans="2:3" s="23" customFormat="1" x14ac:dyDescent="0.25">
      <c r="B3" s="62"/>
      <c r="C3" s="62" t="s">
        <v>107</v>
      </c>
    </row>
  </sheetData>
  <sheetProtection algorithmName="SHA-512" hashValue="O5TmKBgTH+n3Z49C1e8wZfNt79iyISFf3yZkX79/TtOUAAmfLTQLR6NHULSIWyhbLeSRfJjEU8GknOnVCiQ2kw==" saltValue="DG6DLSLH8TG3gn0uaWZJaw==" spinCount="100000" sheet="1" selectLockedCell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33. BENEFITS</vt:lpstr>
      <vt:lpstr>33. Pg 2</vt:lpstr>
      <vt:lpstr>34. COSTS &amp; FUNDING</vt:lpstr>
      <vt:lpstr>34. Pg 2</vt:lpstr>
      <vt:lpstr>34. FUTURE COSTS</vt:lpstr>
      <vt:lpstr>35. BC RATIO</vt:lpstr>
      <vt:lpstr>41. MATCH</vt:lpstr>
      <vt:lpstr>41. Pg 2</vt:lpstr>
      <vt:lpstr>Applicant notes</vt:lpstr>
    </vt:vector>
  </TitlesOfParts>
  <Company>SOC Dept. of Parks and Recreation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Caldwell</dc:creator>
  <cp:lastModifiedBy>Caldwell, Casey@Parks</cp:lastModifiedBy>
  <cp:lastPrinted>2021-10-28T23:22:28Z</cp:lastPrinted>
  <dcterms:created xsi:type="dcterms:W3CDTF">2019-07-15T19:08:27Z</dcterms:created>
  <dcterms:modified xsi:type="dcterms:W3CDTF">2022-10-28T19:25:11Z</dcterms:modified>
</cp:coreProperties>
</file>